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201 - I. etapa - Oprav..." sheetId="2" r:id="rId2"/>
    <sheet name="SO 201 - II. etapa - Opra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'SO 201 - I. etapa - Oprav...'!$C$78:$K$189</definedName>
    <definedName name="_xlnm.Print_Area" localSheetId="1">'SO 201 - I. etapa - Oprav...'!$C$4:$J$36,'SO 201 - I. etapa - Oprav...'!$C$42:$J$60,'SO 201 - I. etapa - Oprav...'!$C$66:$K$189</definedName>
    <definedName name="_xlnm.Print_Titles" localSheetId="1">'SO 201 - I. etapa - Oprav...'!$78:$78</definedName>
    <definedName name="_xlnm._FilterDatabase" localSheetId="2" hidden="1">'SO 201 - II. etapa - Opra...'!$C$78:$K$186</definedName>
    <definedName name="_xlnm.Print_Area" localSheetId="2">'SO 201 - II. etapa - Opra...'!$C$4:$J$36,'SO 201 - II. etapa - Opra...'!$C$42:$J$60,'SO 201 - II. etapa - Opra...'!$C$66:$K$186</definedName>
    <definedName name="_xlnm.Print_Titles" localSheetId="2">'SO 201 - II. etapa - Opra...'!$78:$78</definedName>
    <definedName name="_xlnm._FilterDatabase" localSheetId="3" hidden="1">'VRN - Vedlejší rozpočtové...'!$C$76:$K$100</definedName>
    <definedName name="_xlnm.Print_Area" localSheetId="3">'VRN - Vedlejší rozpočtové...'!$C$4:$J$36,'VRN - Vedlejší rozpočtové...'!$C$42:$J$58,'VRN - Vedlejší rozpočtové...'!$C$64:$K$100</definedName>
    <definedName name="_xlnm.Print_Titles" localSheetId="3">'VRN - Vedlejší rozpočtové...'!$76:$76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2"/>
  <c r="BH82"/>
  <c r="BG82"/>
  <c r="BF82"/>
  <c r="T82"/>
  <c r="R82"/>
  <c r="P82"/>
  <c r="BK82"/>
  <c r="J82"/>
  <c r="BE82"/>
  <c r="BI79"/>
  <c r="F34"/>
  <c i="1" r="BD54"/>
  <c i="4" r="BH79"/>
  <c r="F33"/>
  <c i="1" r="BC54"/>
  <c i="4" r="BG79"/>
  <c r="F32"/>
  <c i="1" r="BB54"/>
  <c i="4" r="BF79"/>
  <c r="J31"/>
  <c i="1" r="AW54"/>
  <c i="4" r="F31"/>
  <c i="1" r="BA54"/>
  <c i="4" r="T79"/>
  <c r="T78"/>
  <c r="T77"/>
  <c r="R79"/>
  <c r="R78"/>
  <c r="R77"/>
  <c r="P79"/>
  <c r="P78"/>
  <c r="P77"/>
  <c i="1" r="AU54"/>
  <c i="4" r="BK79"/>
  <c r="BK78"/>
  <c r="J78"/>
  <c r="BK77"/>
  <c r="J77"/>
  <c r="J56"/>
  <c r="J27"/>
  <c i="1" r="AG54"/>
  <c i="4" r="J79"/>
  <c r="BE79"/>
  <c r="J30"/>
  <c i="1" r="AV54"/>
  <c i="4" r="F30"/>
  <c i="1" r="AZ54"/>
  <c i="4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3"/>
  <c r="AX53"/>
  <c i="3"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3"/>
  <c r="BH163"/>
  <c r="BG163"/>
  <c r="BF163"/>
  <c r="T163"/>
  <c r="T162"/>
  <c r="R163"/>
  <c r="R162"/>
  <c r="P163"/>
  <c r="P162"/>
  <c r="BK163"/>
  <c r="BK162"/>
  <c r="J162"/>
  <c r="J163"/>
  <c r="BE163"/>
  <c r="J59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5"/>
  <c r="BH145"/>
  <c r="BG145"/>
  <c r="BF145"/>
  <c r="T145"/>
  <c r="T144"/>
  <c r="R145"/>
  <c r="R144"/>
  <c r="P145"/>
  <c r="P144"/>
  <c r="BK145"/>
  <c r="BK144"/>
  <c r="J144"/>
  <c r="J145"/>
  <c r="BE145"/>
  <c r="J58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89"/>
  <c r="BH89"/>
  <c r="BG89"/>
  <c r="BF89"/>
  <c r="T89"/>
  <c r="R89"/>
  <c r="P89"/>
  <c r="BK89"/>
  <c r="J89"/>
  <c r="BE89"/>
  <c r="BI85"/>
  <c r="BH85"/>
  <c r="BG85"/>
  <c r="BF85"/>
  <c r="T85"/>
  <c r="R85"/>
  <c r="P85"/>
  <c r="BK85"/>
  <c r="J85"/>
  <c r="BE85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R81"/>
  <c r="R80"/>
  <c r="R79"/>
  <c r="P81"/>
  <c r="P80"/>
  <c r="P79"/>
  <c i="1" r="AU53"/>
  <c i="3" r="BK81"/>
  <c r="BK80"/>
  <c r="J80"/>
  <c r="BK79"/>
  <c r="J79"/>
  <c r="J56"/>
  <c r="J27"/>
  <c i="1" r="AG53"/>
  <c i="3" r="J81"/>
  <c r="BE81"/>
  <c r="J30"/>
  <c i="1" r="AV53"/>
  <c i="3" r="F30"/>
  <c i="1" r="AZ53"/>
  <c i="3"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AY52"/>
  <c r="AX52"/>
  <c i="2" r="BI186"/>
  <c r="BH186"/>
  <c r="BG186"/>
  <c r="BF186"/>
  <c r="T186"/>
  <c r="R186"/>
  <c r="P186"/>
  <c r="BK186"/>
  <c r="J186"/>
  <c r="BE186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T163"/>
  <c r="R164"/>
  <c r="R163"/>
  <c r="P164"/>
  <c r="P163"/>
  <c r="BK164"/>
  <c r="BK163"/>
  <c r="J163"/>
  <c r="J164"/>
  <c r="BE164"/>
  <c r="J59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6"/>
  <c r="BH146"/>
  <c r="BG146"/>
  <c r="BF146"/>
  <c r="T146"/>
  <c r="T145"/>
  <c r="R146"/>
  <c r="R145"/>
  <c r="P146"/>
  <c r="P145"/>
  <c r="BK146"/>
  <c r="BK145"/>
  <c r="J145"/>
  <c r="J146"/>
  <c r="BE146"/>
  <c r="J58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89"/>
  <c r="BH89"/>
  <c r="BG89"/>
  <c r="BF89"/>
  <c r="T89"/>
  <c r="R89"/>
  <c r="P89"/>
  <c r="BK89"/>
  <c r="J89"/>
  <c r="BE89"/>
  <c r="BI85"/>
  <c r="BH85"/>
  <c r="BG85"/>
  <c r="BF85"/>
  <c r="T85"/>
  <c r="R85"/>
  <c r="P85"/>
  <c r="BK85"/>
  <c r="J85"/>
  <c r="BE85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9"/>
  <c r="R81"/>
  <c r="R80"/>
  <c r="R79"/>
  <c r="P81"/>
  <c r="P80"/>
  <c r="P79"/>
  <c i="1" r="AU52"/>
  <c i="2" r="BK81"/>
  <c r="BK80"/>
  <c r="J80"/>
  <c r="BK79"/>
  <c r="J79"/>
  <c r="J56"/>
  <c r="J27"/>
  <c i="1" r="AG52"/>
  <c i="2" r="J81"/>
  <c r="BE81"/>
  <c r="J30"/>
  <c i="1" r="AV52"/>
  <c i="2" r="F30"/>
  <c i="1" r="AZ52"/>
  <c i="2"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<sst xmlns="http://schemas.openxmlformats.org/spreadsheetml/2006/main">
  <si>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</si>
  <si>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</si>
  <si>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</si>
  <si>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</si>
  <si>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</si>
  <si>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</si>
  <si>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</si>
  <si>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{2476e462-1df1-43e2-b729-5d1f51261cf0}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</si>
  <si>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</si>
  <si>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</si>
  <si>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</si>
  <si>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</si>
  <si>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</si>
  <si>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</si>
  <si>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</si>
  <si>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</si>
  <si>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</si>
  <si>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43/18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</si>
  <si>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</si>
  <si>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</si>
  <si>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gabionových konstrukcí u mostu ev. č. 219 6-0 Boží Dar</t>
  </si>
  <si>
    <t>KSO:</t>
  </si>
  <si>
    <t>CC-CZ:</t>
  </si>
  <si>
    <t>Místo:</t>
  </si>
  <si>
    <t>Boží Dar</t>
  </si>
  <si>
    <t>Datum:</t>
  </si>
  <si>
    <t>27. 4. 2018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</si>
  <si>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</si>
  <si>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</si>
  <si>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</si>
  <si>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</si>
  <si>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</si>
  <si>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</si>
  <si>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</si>
  <si>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06943608</t>
  </si>
  <si>
    <t>PROGEOCONT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</si>
  <si>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</si>
  <si>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</si>
  <si>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</si>
  <si>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</si>
  <si>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</si>
  <si>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</si>
  <si>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</si>
  <si>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</si>
  <si>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</si>
  <si>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</si>
  <si>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</si>
  <si>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</si>
  <si>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</si>
  <si>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</si>
  <si>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</si>
  <si>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</si>
  <si>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</si>
  <si>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</si>
  <si>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</si>
  <si>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</si>
  <si>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</si>
  <si>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</si>
  <si>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</si>
  <si>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</si>
  <si>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</si>
  <si>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</si>
  <si>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</si>
  <si>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</si>
  <si>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</si>
  <si>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</si>
  <si>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</si>
  <si>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</si>
  <si>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</si>
  <si>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</si>
  <si>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</si>
  <si>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</si>
  <si>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</si>
  <si>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</si>
  <si>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</si>
  <si>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</si>
  <si>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</si>
  <si>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201 - I. etapa</t>
  </si>
  <si>
    <t>Oprava gabionových konstrukcí</t>
  </si>
  <si>
    <t>STA</t>
  </si>
  <si>
    <t>1</t>
  </si>
  <si>
    <t>{6acb3ce5-9d75-472f-8a14-2217d4be5abb}</t>
  </si>
  <si>
    <t>2</t>
  </si>
  <si>
    <t>SO 201 - II. etapa</t>
  </si>
  <si>
    <t>{a848af97-93d5-45fa-83d6-16e0eed065d4}</t>
  </si>
  <si>
    <t>VRN</t>
  </si>
  <si>
    <t>Vedlejší rozpočtové náklady</t>
  </si>
  <si>
    <t>{3f282606-3ab1-4f43-878a-4bdba0d540f4}</t>
  </si>
  <si>
    <t>-1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</si>
  <si>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</si>
  <si>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</si>
  <si>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</si>
  <si>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</si>
  <si>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</si>
  <si>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</si>
  <si>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</si>
  <si>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201 - I. etapa - Oprava gabionových konstrukcí</t>
  </si>
  <si>
    <t>REKAPITULACE ČLENĚNÍ SOUPISU PRACÍ</t>
  </si>
  <si>
    <t>Kód dílu - Popis</t>
  </si>
  <si>
    <t>Cena celkem [CZK]</t>
  </si>
  <si>
    <t>Náklady soupisu celkem</t>
  </si>
  <si>
    <t xml:space="preserve">11 -  Zemní práce</t>
  </si>
  <si>
    <t>3 - Svislé a kompletní konstrukce</t>
  </si>
  <si>
    <t>9 - Ostatní konstrukce a práce, bourání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</si>
  <si>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</si>
  <si>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</si>
  <si>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</si>
  <si>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</si>
  <si>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</si>
  <si>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</si>
  <si>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</si>
  <si>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</si>
  <si>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</si>
  <si>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</si>
  <si>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</si>
  <si>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</si>
  <si>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</si>
  <si>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</si>
  <si>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11</t>
  </si>
  <si>
    <t xml:space="preserve"> Zemní práce</t>
  </si>
  <si>
    <t>4</t>
  </si>
  <si>
    <t>ROZPOCET</t>
  </si>
  <si>
    <t>K</t>
  </si>
  <si>
    <t>122201101</t>
  </si>
  <si>
    <t xml:space="preserve">Odkopávky a prokopávky nezapažené  s přehozením výkopku na vzdálenost do 3 m nebo s naložením na dopravní prostředek v hornině tř. 3 do 100 m3</t>
  </si>
  <si>
    <t>m3</t>
  </si>
  <si>
    <t>CS ÚRS 2018 01</t>
  </si>
  <si>
    <t>1877078969</t>
  </si>
  <si>
    <t>VV</t>
  </si>
  <si>
    <t>I. etapa</t>
  </si>
  <si>
    <t>16*7*2</t>
  </si>
  <si>
    <t>Součet</t>
  </si>
  <si>
    <t>162301102</t>
  </si>
  <si>
    <t>Vodorovné přemístění do 1000 m výkopku/sypaniny z horniny tř. 1 až 4</t>
  </si>
  <si>
    <t>M3</t>
  </si>
  <si>
    <t>1033441841</t>
  </si>
  <si>
    <t>3</t>
  </si>
  <si>
    <t>162701109</t>
  </si>
  <si>
    <t>Příplatek k vodorovnému přemístění výkopku/sypaniny z horniny tř. 1 až 4 ZKD 1000 m přes 10000 m</t>
  </si>
  <si>
    <t>1709392396</t>
  </si>
  <si>
    <t>16*7*2*19</t>
  </si>
  <si>
    <t>ODPOČET NÁSYP</t>
  </si>
  <si>
    <t>-5,3*7*2*19</t>
  </si>
  <si>
    <t>174101101</t>
  </si>
  <si>
    <t xml:space="preserve">Zásyp sypaninou z jakékoliv horniny  s uložením výkopku ve vrstvách se zhutněním jam, šachet, rýh nebo kolem objektů v těchto vykopávkách</t>
  </si>
  <si>
    <t>-628831534</t>
  </si>
  <si>
    <t>5,3*7*2</t>
  </si>
  <si>
    <t>5</t>
  </si>
  <si>
    <t>181301102</t>
  </si>
  <si>
    <t>Rozprostření a urovnání ornice v rovině nebo ve svahu sklonu do 1:5 při souvislé ploše do 500 m2, tl. vrstvy přes 100 do 150 mm</t>
  </si>
  <si>
    <t>M2</t>
  </si>
  <si>
    <t>CS ÚRS 2017 01</t>
  </si>
  <si>
    <t>1772328047</t>
  </si>
  <si>
    <t>2,3*7*2</t>
  </si>
  <si>
    <t>6</t>
  </si>
  <si>
    <t>171201211</t>
  </si>
  <si>
    <t>Poplatek za uložení odpadu ze sypaniny na skládce (skládkovné)</t>
  </si>
  <si>
    <t>T</t>
  </si>
  <si>
    <t>-549888792</t>
  </si>
  <si>
    <t>(16*7*2-5,3*7*2)*1,8</t>
  </si>
  <si>
    <t>7</t>
  </si>
  <si>
    <t>181102302</t>
  </si>
  <si>
    <t>Úprava pláně v zářezech se zhutněním</t>
  </si>
  <si>
    <t>-1041531928</t>
  </si>
  <si>
    <t>kamenivo fr. 0-32</t>
  </si>
  <si>
    <t>7*2</t>
  </si>
  <si>
    <t>8</t>
  </si>
  <si>
    <t>181411131</t>
  </si>
  <si>
    <t>Založení parkového trávníku výsevem plochy do 1000 m2 v rovině a ve svahu do 1:5</t>
  </si>
  <si>
    <t>732422599</t>
  </si>
  <si>
    <t>9</t>
  </si>
  <si>
    <t>M</t>
  </si>
  <si>
    <t>005724100</t>
  </si>
  <si>
    <t>osivo směs travní parková</t>
  </si>
  <si>
    <t>KG</t>
  </si>
  <si>
    <t>109925503</t>
  </si>
  <si>
    <t>((2,3*7*2)/100)*3</t>
  </si>
  <si>
    <t>10</t>
  </si>
  <si>
    <t>151711111</t>
  </si>
  <si>
    <t xml:space="preserve">Osazení ocelových zápor pro pažení hloubených vykopávek  do předem provedených vrtů se zabetonováním spodního konce, s příp. nutným obsypem zápory pískem délky od 0 do 8 m</t>
  </si>
  <si>
    <t>m</t>
  </si>
  <si>
    <t>CS ÚRS 2018 02</t>
  </si>
  <si>
    <t>-625220501</t>
  </si>
  <si>
    <t>2*2*6</t>
  </si>
  <si>
    <t>151711131</t>
  </si>
  <si>
    <t>Vytažení ocelových zápor pro pažení délky od 0 do 8 m</t>
  </si>
  <si>
    <t>-1243765964</t>
  </si>
  <si>
    <t>12</t>
  </si>
  <si>
    <t>13010752</t>
  </si>
  <si>
    <t>ocel profilová IPE 200 jakost 11 375</t>
  </si>
  <si>
    <t>t</t>
  </si>
  <si>
    <t>621185660</t>
  </si>
  <si>
    <t>(2*2*6)*0,023</t>
  </si>
  <si>
    <t>13</t>
  </si>
  <si>
    <t>151721111</t>
  </si>
  <si>
    <t xml:space="preserve">Pažení do ocelových zápor  bez ohledu na druh pažin, s odstraněním pažení, hloubky výkopu do 4 m</t>
  </si>
  <si>
    <t>m2</t>
  </si>
  <si>
    <t>-133545318</t>
  </si>
  <si>
    <t>(4*7)*2</t>
  </si>
  <si>
    <t>14</t>
  </si>
  <si>
    <t>155131312</t>
  </si>
  <si>
    <t>Zřízení protierozního zpevnění svahů geomříží nebo georohoží včetně plošného kotvení ocelovými skobami, ve sklonu přes 1:2 do 1:1</t>
  </si>
  <si>
    <t>512</t>
  </si>
  <si>
    <t>-1361433063</t>
  </si>
  <si>
    <t>61894012</t>
  </si>
  <si>
    <t>síť protierozní z kokosových vláken 400 g/m2</t>
  </si>
  <si>
    <t>-32759597</t>
  </si>
  <si>
    <t>(2,3*7*2)*1.05</t>
  </si>
  <si>
    <t>Svislé a kompletní konstrukce</t>
  </si>
  <si>
    <t>16</t>
  </si>
  <si>
    <t>212755216</t>
  </si>
  <si>
    <t xml:space="preserve">Trativody bez lože z drenážních trubek  plastových flexibilních D 160 mm</t>
  </si>
  <si>
    <t>-656667164</t>
  </si>
  <si>
    <t>13,5*2</t>
  </si>
  <si>
    <t>17</t>
  </si>
  <si>
    <t>213311113</t>
  </si>
  <si>
    <t xml:space="preserve">Polštáře zhutněné pod základy  z kameniva hrubého drceného, frakce 16 - 63 mm</t>
  </si>
  <si>
    <t>-1275254116</t>
  </si>
  <si>
    <t>0,8*7*2</t>
  </si>
  <si>
    <t>18</t>
  </si>
  <si>
    <t>327215141</t>
  </si>
  <si>
    <t>Opěrné zdi z drátokamenných gravitačních konstrukcí (gabionů) z lomového kamene neupraveného výplňového na sucho ze svařovaných panelů z ocelových sítí s povrchovou úpravou galfan</t>
  </si>
  <si>
    <t>978644433</t>
  </si>
  <si>
    <t>6,2*10+4,2*2+2,5*2</t>
  </si>
  <si>
    <t>19</t>
  </si>
  <si>
    <t>348171112</t>
  </si>
  <si>
    <t xml:space="preserve">Osazení mostního ocelového zábradlí  do bednění kapes říms</t>
  </si>
  <si>
    <t>390442980</t>
  </si>
  <si>
    <t>2*7</t>
  </si>
  <si>
    <t>Ostatní konstrukce a práce, bourání</t>
  </si>
  <si>
    <t>20</t>
  </si>
  <si>
    <t>213141131</t>
  </si>
  <si>
    <t xml:space="preserve">Zřízení vrstvy z geotextilie  filtrační, separační, odvodňovací, ochranné, výztužné nebo protierozní ve sklonu přes 1:2 do 1:1, šířky do 3 m</t>
  </si>
  <si>
    <t>-1898011480</t>
  </si>
  <si>
    <t>5*7*2</t>
  </si>
  <si>
    <t>911121211</t>
  </si>
  <si>
    <t>Oprava ocelového zábradlí svařovaného nebo šroubovaného výroba</t>
  </si>
  <si>
    <t>-910302736</t>
  </si>
  <si>
    <t>22</t>
  </si>
  <si>
    <t>91138181R</t>
  </si>
  <si>
    <t>odstranění + zpětná montáž betonového svodidla, vč. demontáže oblechování, ocelových sloupků, dřevěné výplně</t>
  </si>
  <si>
    <t>615741812</t>
  </si>
  <si>
    <t>2+2</t>
  </si>
  <si>
    <t>23</t>
  </si>
  <si>
    <t>919726121</t>
  </si>
  <si>
    <t>Geotextilie netkaná pro ochranu, separaci nebo filtraci měrná hmotnost do 200 g/m2</t>
  </si>
  <si>
    <t>-283758084</t>
  </si>
  <si>
    <t>(5*7*2)*1,1</t>
  </si>
  <si>
    <t>24</t>
  </si>
  <si>
    <t>96202111R</t>
  </si>
  <si>
    <t>Bourání mostních konstrukcí zdiva a pilířů z kamene nebo cihel</t>
  </si>
  <si>
    <t>1048732746</t>
  </si>
  <si>
    <t>bourání stávající gab. zdi</t>
  </si>
  <si>
    <t>48</t>
  </si>
  <si>
    <t>25</t>
  </si>
  <si>
    <t>998152111</t>
  </si>
  <si>
    <t>Přesun hmot pro zdi a valy samostatné montované z dílců železobetonových nebo z předpjatého betonu vodorovná dopravní vzdálenost do 50 m, pro zdi výšky do 12 m</t>
  </si>
  <si>
    <t>-1284120716</t>
  </si>
  <si>
    <t>kamenivo</t>
  </si>
  <si>
    <t>173,04+24,192</t>
  </si>
  <si>
    <t>SO 201 - II. etapa - Oprava gabionových konstrukcí</t>
  </si>
  <si>
    <t>II. etapa</t>
  </si>
  <si>
    <t>15,5*7*2</t>
  </si>
  <si>
    <t>(15,5*7*2)*19</t>
  </si>
  <si>
    <t>-(4,8*7*2)*19</t>
  </si>
  <si>
    <t>4,8*7*2</t>
  </si>
  <si>
    <t>2,7*7*2</t>
  </si>
  <si>
    <t>(15,5*7*2-4,8*7*2)*1,8</t>
  </si>
  <si>
    <t>((2,7*7*2)/100)*3</t>
  </si>
  <si>
    <t>-133723866</t>
  </si>
  <si>
    <t>(2,7*7*2)*1,05</t>
  </si>
  <si>
    <t>0,75*7*2</t>
  </si>
  <si>
    <t>2119567164</t>
  </si>
  <si>
    <t>6,2*5+4,2*7+2,5*2</t>
  </si>
  <si>
    <t>-922496395</t>
  </si>
  <si>
    <t>4*7*2</t>
  </si>
  <si>
    <t>592913116</t>
  </si>
  <si>
    <t>91138181R.1</t>
  </si>
  <si>
    <t>-1700217489</t>
  </si>
  <si>
    <t>(4*7*2)*1,1</t>
  </si>
  <si>
    <t>1922354526</t>
  </si>
  <si>
    <t>46</t>
  </si>
  <si>
    <t>22,68+150,09</t>
  </si>
  <si>
    <t>VRN - Vedlejší rozpočtové náklady</t>
  </si>
  <si>
    <t>VRN2 - Příprava staveniště</t>
  </si>
  <si>
    <t>VRN2</t>
  </si>
  <si>
    <t>Příprava staveniště</t>
  </si>
  <si>
    <t>012103000</t>
  </si>
  <si>
    <t>Průzkumné, geodetické a projektové práce geodetické práce před výstavbou</t>
  </si>
  <si>
    <t>KPL</t>
  </si>
  <si>
    <t>CS ÚRS 2016 01</t>
  </si>
  <si>
    <t>1488599435</t>
  </si>
  <si>
    <t>A1</t>
  </si>
  <si>
    <t>B1</t>
  </si>
  <si>
    <t>"Celkem: "A1</t>
  </si>
  <si>
    <t>012303000</t>
  </si>
  <si>
    <t>Průzkumné, geodetické a projektové práce geodetické práce po výstavbě</t>
  </si>
  <si>
    <t>1744907414</t>
  </si>
  <si>
    <t>A2</t>
  </si>
  <si>
    <t>B2</t>
  </si>
  <si>
    <t>"Celkem: "A2</t>
  </si>
  <si>
    <t>013254000</t>
  </si>
  <si>
    <t>Dokumentace skutečného provedení stavby</t>
  </si>
  <si>
    <t>kpl</t>
  </si>
  <si>
    <t>1892948358</t>
  </si>
  <si>
    <t>020001000</t>
  </si>
  <si>
    <t>Základní rozdělení průvodních činností a nákladů příprava staveniště</t>
  </si>
  <si>
    <t>74005882</t>
  </si>
  <si>
    <t>A3</t>
  </si>
  <si>
    <t>B3</t>
  </si>
  <si>
    <t>"Celkem: "A3</t>
  </si>
  <si>
    <t>041103000</t>
  </si>
  <si>
    <t>Inženýrská činnost dozory autorský dozor projektanta</t>
  </si>
  <si>
    <t>570214478</t>
  </si>
  <si>
    <t>A4</t>
  </si>
  <si>
    <t>B4</t>
  </si>
  <si>
    <t>"Celkem: "A4</t>
  </si>
  <si>
    <t>043002000</t>
  </si>
  <si>
    <t>Hlavní tituly průvodních činností a nákladů inženýrská činnost zkoušky a ostatní měření</t>
  </si>
  <si>
    <t>KUS</t>
  </si>
  <si>
    <t>-1523723192</t>
  </si>
  <si>
    <t>A5</t>
  </si>
  <si>
    <t>B5</t>
  </si>
  <si>
    <t>"Celkem: "A5</t>
  </si>
  <si>
    <t>045002000</t>
  </si>
  <si>
    <t>Hlavní tituly průvodních činností a nákladů inženýrská činnost kompletační a koordinační činnost</t>
  </si>
  <si>
    <t>-1311630368</t>
  </si>
  <si>
    <t>A6</t>
  </si>
  <si>
    <t>B6</t>
  </si>
  <si>
    <t>"Celkem: "A6</t>
  </si>
  <si>
    <t>DIO</t>
  </si>
  <si>
    <t>DIO - Dopravní značení na staveništi</t>
  </si>
  <si>
    <t>1239706688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</si>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</sst>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0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" t="s">
        <v>17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18</v>
      </c>
      <c r="BS5" s="23" t="s">
        <v>9</v>
      </c>
    </row>
    <row r="6" ht="36.96" customHeight="1">
      <c r="B6" s="27"/>
      <c r="C6" s="28"/>
      <c r="D6" s="36" t="s">
        <v>19</v>
      </c>
      <c r="E6" s="28"/>
      <c r="F6" s="28"/>
      <c r="G6" s="28"/>
      <c r="H6" s="28"/>
      <c r="I6" s="28"/>
      <c r="J6" s="28"/>
      <c r="K6" s="37" t="s">
        <v>20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9</v>
      </c>
    </row>
    <row r="7" ht="14.4" customHeight="1">
      <c r="B7" s="27"/>
      <c r="C7" s="28"/>
      <c r="D7" s="39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5</v>
      </c>
      <c r="AO7" s="28"/>
      <c r="AP7" s="28"/>
      <c r="AQ7" s="30"/>
      <c r="BE7" s="38"/>
      <c r="BS7" s="23" t="s">
        <v>9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9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9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5</v>
      </c>
      <c r="AO10" s="28"/>
      <c r="AP10" s="28"/>
      <c r="AQ10" s="30"/>
      <c r="BE10" s="38"/>
      <c r="BS10" s="23" t="s">
        <v>9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5</v>
      </c>
      <c r="AO11" s="28"/>
      <c r="AP11" s="28"/>
      <c r="AQ11" s="30"/>
      <c r="BE11" s="38"/>
      <c r="BS11" s="23" t="s">
        <v>9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9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9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9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5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9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9</v>
      </c>
    </row>
    <row r="20" ht="16.5" customHeight="1">
      <c r="B20" s="27"/>
      <c r="C20" s="28"/>
      <c r="D20" s="28"/>
      <c r="E20" s="43" t="s">
        <v>5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45"/>
    </row>
    <row r="39" s="1" customFormat="1" ht="36.96" customHeight="1">
      <c r="B39" s="45"/>
      <c r="C39" s="71" t="s">
        <v>51</v>
      </c>
      <c r="AR39" s="45"/>
    </row>
    <row r="40" s="1" customFormat="1" ht="6.96" customHeight="1">
      <c r="B40" s="45"/>
      <c r="AR40" s="45"/>
    </row>
    <row r="41" s="3" customFormat="1" ht="14.4" customHeight="1">
      <c r="B41" s="72"/>
      <c r="C41" s="73" t="s">
        <v>16</v>
      </c>
      <c r="L41" s="3" t="str">
        <f>K5</f>
        <v>43/18</v>
      </c>
      <c r="AR41" s="72"/>
    </row>
    <row r="42" s="4" customFormat="1" ht="36.96" customHeight="1">
      <c r="B42" s="74"/>
      <c r="C42" s="75" t="s">
        <v>19</v>
      </c>
      <c r="L42" s="76" t="str">
        <f>K6</f>
        <v>Oprava gabionových konstrukcí u mostu ev. č. 219 6-0 Boží Dar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4"/>
    </row>
    <row r="43" s="1" customFormat="1" ht="6.96" customHeight="1">
      <c r="B43" s="45"/>
      <c r="AR43" s="45"/>
    </row>
    <row r="44" s="1" customFormat="1">
      <c r="B44" s="45"/>
      <c r="C44" s="73" t="s">
        <v>23</v>
      </c>
      <c r="L44" s="77" t="str">
        <f>IF(K8="","",K8)</f>
        <v>Boží Dar</v>
      </c>
      <c r="AI44" s="73" t="s">
        <v>25</v>
      </c>
      <c r="AM44" s="78" t="str">
        <f>IF(AN8= "","",AN8)</f>
        <v>27. 4. 2018</v>
      </c>
      <c r="AN44" s="78"/>
      <c r="AR44" s="45"/>
    </row>
    <row r="45" s="1" customFormat="1" ht="6.96" customHeight="1">
      <c r="B45" s="45"/>
      <c r="AR45" s="45"/>
    </row>
    <row r="46" s="1" customFormat="1">
      <c r="B46" s="45"/>
      <c r="C46" s="73" t="s">
        <v>27</v>
      </c>
      <c r="L46" s="3" t="str">
        <f>IF(E11= "","",E11)</f>
        <v xml:space="preserve"> </v>
      </c>
      <c r="AI46" s="73" t="s">
        <v>33</v>
      </c>
      <c r="AM46" s="3" t="str">
        <f>IF(E17="","",E17)</f>
        <v>PROGEOCONT s.r.o.</v>
      </c>
      <c r="AN46" s="3"/>
      <c r="AO46" s="3"/>
      <c r="AP46" s="3"/>
      <c r="AR46" s="45"/>
      <c r="AS46" s="79" t="s">
        <v>52</v>
      </c>
      <c r="AT46" s="80"/>
      <c r="AU46" s="81"/>
      <c r="AV46" s="81"/>
      <c r="AW46" s="81"/>
      <c r="AX46" s="81"/>
      <c r="AY46" s="81"/>
      <c r="AZ46" s="81"/>
      <c r="BA46" s="81"/>
      <c r="BB46" s="81"/>
      <c r="BC46" s="81"/>
      <c r="BD46" s="82"/>
    </row>
    <row r="47" s="1" customFormat="1">
      <c r="B47" s="45"/>
      <c r="C47" s="73" t="s">
        <v>31</v>
      </c>
      <c r="L47" s="3" t="str">
        <f>IF(E14= "Vyplň údaj","",E14)</f>
        <v/>
      </c>
      <c r="AR47" s="45"/>
      <c r="AS47" s="83"/>
      <c r="AT47" s="54"/>
      <c r="AU47" s="46"/>
      <c r="AV47" s="46"/>
      <c r="AW47" s="46"/>
      <c r="AX47" s="46"/>
      <c r="AY47" s="46"/>
      <c r="AZ47" s="46"/>
      <c r="BA47" s="46"/>
      <c r="BB47" s="46"/>
      <c r="BC47" s="46"/>
      <c r="BD47" s="84"/>
    </row>
    <row r="48" s="1" customFormat="1" ht="10.8" customHeight="1">
      <c r="B48" s="45"/>
      <c r="AR48" s="45"/>
      <c r="AS48" s="8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84"/>
    </row>
    <row r="49" s="1" customFormat="1" ht="29.28" customHeight="1">
      <c r="B49" s="45"/>
      <c r="C49" s="85" t="s">
        <v>53</v>
      </c>
      <c r="D49" s="86"/>
      <c r="E49" s="86"/>
      <c r="F49" s="86"/>
      <c r="G49" s="86"/>
      <c r="H49" s="87"/>
      <c r="I49" s="88" t="s">
        <v>54</v>
      </c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9" t="s">
        <v>55</v>
      </c>
      <c r="AH49" s="86"/>
      <c r="AI49" s="86"/>
      <c r="AJ49" s="86"/>
      <c r="AK49" s="86"/>
      <c r="AL49" s="86"/>
      <c r="AM49" s="86"/>
      <c r="AN49" s="88" t="s">
        <v>56</v>
      </c>
      <c r="AO49" s="86"/>
      <c r="AP49" s="86"/>
      <c r="AQ49" s="90" t="s">
        <v>57</v>
      </c>
      <c r="AR49" s="45"/>
      <c r="AS49" s="91" t="s">
        <v>58</v>
      </c>
      <c r="AT49" s="92" t="s">
        <v>59</v>
      </c>
      <c r="AU49" s="92" t="s">
        <v>60</v>
      </c>
      <c r="AV49" s="92" t="s">
        <v>61</v>
      </c>
      <c r="AW49" s="92" t="s">
        <v>62</v>
      </c>
      <c r="AX49" s="92" t="s">
        <v>63</v>
      </c>
      <c r="AY49" s="92" t="s">
        <v>64</v>
      </c>
      <c r="AZ49" s="92" t="s">
        <v>65</v>
      </c>
      <c r="BA49" s="92" t="s">
        <v>66</v>
      </c>
      <c r="BB49" s="92" t="s">
        <v>67</v>
      </c>
      <c r="BC49" s="92" t="s">
        <v>68</v>
      </c>
      <c r="BD49" s="93" t="s">
        <v>69</v>
      </c>
    </row>
    <row r="50" s="1" customFormat="1" ht="10.8" customHeight="1">
      <c r="B50" s="45"/>
      <c r="AR50" s="45"/>
      <c r="AS50" s="94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="4" customFormat="1" ht="32.4" customHeight="1">
      <c r="B51" s="74"/>
      <c r="C51" s="95" t="s">
        <v>70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7">
        <f>ROUND(SUM(AG52:AG54),2)</f>
        <v>0</v>
      </c>
      <c r="AH51" s="97"/>
      <c r="AI51" s="97"/>
      <c r="AJ51" s="97"/>
      <c r="AK51" s="97"/>
      <c r="AL51" s="97"/>
      <c r="AM51" s="97"/>
      <c r="AN51" s="98">
        <f>SUM(AG51,AT51)</f>
        <v>0</v>
      </c>
      <c r="AO51" s="98"/>
      <c r="AP51" s="98"/>
      <c r="AQ51" s="99" t="s">
        <v>5</v>
      </c>
      <c r="AR51" s="74"/>
      <c r="AS51" s="100">
        <f>ROUND(SUM(AS52:AS54),2)</f>
        <v>0</v>
      </c>
      <c r="AT51" s="101">
        <f>ROUND(SUM(AV51:AW51),2)</f>
        <v>0</v>
      </c>
      <c r="AU51" s="102">
        <f>ROUND(SUM(AU52:AU54),5)</f>
        <v>0</v>
      </c>
      <c r="AV51" s="101">
        <f>ROUND(AZ51*L26,2)</f>
        <v>0</v>
      </c>
      <c r="AW51" s="101">
        <f>ROUND(BA51*L27,2)</f>
        <v>0</v>
      </c>
      <c r="AX51" s="101">
        <f>ROUND(BB51*L26,2)</f>
        <v>0</v>
      </c>
      <c r="AY51" s="101">
        <f>ROUND(BC51*L27,2)</f>
        <v>0</v>
      </c>
      <c r="AZ51" s="101">
        <f>ROUND(SUM(AZ52:AZ54),2)</f>
        <v>0</v>
      </c>
      <c r="BA51" s="101">
        <f>ROUND(SUM(BA52:BA54),2)</f>
        <v>0</v>
      </c>
      <c r="BB51" s="101">
        <f>ROUND(SUM(BB52:BB54),2)</f>
        <v>0</v>
      </c>
      <c r="BC51" s="101">
        <f>ROUND(SUM(BC52:BC54),2)</f>
        <v>0</v>
      </c>
      <c r="BD51" s="103">
        <f>ROUND(SUM(BD52:BD54),2)</f>
        <v>0</v>
      </c>
      <c r="BS51" s="75" t="s">
        <v>71</v>
      </c>
      <c r="BT51" s="75" t="s">
        <v>72</v>
      </c>
      <c r="BU51" s="104" t="s">
        <v>73</v>
      </c>
      <c r="BV51" s="75" t="s">
        <v>74</v>
      </c>
      <c r="BW51" s="75" t="s">
        <v>7</v>
      </c>
      <c r="BX51" s="75" t="s">
        <v>75</v>
      </c>
      <c r="CL51" s="75" t="s">
        <v>5</v>
      </c>
    </row>
    <row r="52" s="5" customFormat="1" ht="47.25" customHeight="1">
      <c r="A52" s="105" t="s">
        <v>76</v>
      </c>
      <c r="B52" s="106"/>
      <c r="C52" s="107"/>
      <c r="D52" s="108" t="s">
        <v>77</v>
      </c>
      <c r="E52" s="108"/>
      <c r="F52" s="108"/>
      <c r="G52" s="108"/>
      <c r="H52" s="108"/>
      <c r="I52" s="109"/>
      <c r="J52" s="108" t="s">
        <v>78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10">
        <f>'SO 201 - I. etapa - Oprav...'!J27</f>
        <v>0</v>
      </c>
      <c r="AH52" s="109"/>
      <c r="AI52" s="109"/>
      <c r="AJ52" s="109"/>
      <c r="AK52" s="109"/>
      <c r="AL52" s="109"/>
      <c r="AM52" s="109"/>
      <c r="AN52" s="110">
        <f>SUM(AG52,AT52)</f>
        <v>0</v>
      </c>
      <c r="AO52" s="109"/>
      <c r="AP52" s="109"/>
      <c r="AQ52" s="111" t="s">
        <v>79</v>
      </c>
      <c r="AR52" s="106"/>
      <c r="AS52" s="112">
        <v>0</v>
      </c>
      <c r="AT52" s="113">
        <f>ROUND(SUM(AV52:AW52),2)</f>
        <v>0</v>
      </c>
      <c r="AU52" s="114">
        <f>'SO 201 - I. etapa - Oprav...'!P79</f>
        <v>0</v>
      </c>
      <c r="AV52" s="113">
        <f>'SO 201 - I. etapa - Oprav...'!J30</f>
        <v>0</v>
      </c>
      <c r="AW52" s="113">
        <f>'SO 201 - I. etapa - Oprav...'!J31</f>
        <v>0</v>
      </c>
      <c r="AX52" s="113">
        <f>'SO 201 - I. etapa - Oprav...'!J32</f>
        <v>0</v>
      </c>
      <c r="AY52" s="113">
        <f>'SO 201 - I. etapa - Oprav...'!J33</f>
        <v>0</v>
      </c>
      <c r="AZ52" s="113">
        <f>'SO 201 - I. etapa - Oprav...'!F30</f>
        <v>0</v>
      </c>
      <c r="BA52" s="113">
        <f>'SO 201 - I. etapa - Oprav...'!F31</f>
        <v>0</v>
      </c>
      <c r="BB52" s="113">
        <f>'SO 201 - I. etapa - Oprav...'!F32</f>
        <v>0</v>
      </c>
      <c r="BC52" s="113">
        <f>'SO 201 - I. etapa - Oprav...'!F33</f>
        <v>0</v>
      </c>
      <c r="BD52" s="115">
        <f>'SO 201 - I. etapa - Oprav...'!F34</f>
        <v>0</v>
      </c>
      <c r="BT52" s="116" t="s">
        <v>80</v>
      </c>
      <c r="BV52" s="116" t="s">
        <v>74</v>
      </c>
      <c r="BW52" s="116" t="s">
        <v>81</v>
      </c>
      <c r="BX52" s="116" t="s">
        <v>7</v>
      </c>
      <c r="CL52" s="116" t="s">
        <v>5</v>
      </c>
      <c r="CM52" s="116" t="s">
        <v>82</v>
      </c>
    </row>
    <row r="53" s="5" customFormat="1" ht="47.25" customHeight="1">
      <c r="A53" s="105" t="s">
        <v>76</v>
      </c>
      <c r="B53" s="106"/>
      <c r="C53" s="107"/>
      <c r="D53" s="108" t="s">
        <v>83</v>
      </c>
      <c r="E53" s="108"/>
      <c r="F53" s="108"/>
      <c r="G53" s="108"/>
      <c r="H53" s="108"/>
      <c r="I53" s="109"/>
      <c r="J53" s="108" t="s">
        <v>78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10">
        <f>'SO 201 - II. etapa - Opra...'!J27</f>
        <v>0</v>
      </c>
      <c r="AH53" s="109"/>
      <c r="AI53" s="109"/>
      <c r="AJ53" s="109"/>
      <c r="AK53" s="109"/>
      <c r="AL53" s="109"/>
      <c r="AM53" s="109"/>
      <c r="AN53" s="110">
        <f>SUM(AG53,AT53)</f>
        <v>0</v>
      </c>
      <c r="AO53" s="109"/>
      <c r="AP53" s="109"/>
      <c r="AQ53" s="111" t="s">
        <v>79</v>
      </c>
      <c r="AR53" s="106"/>
      <c r="AS53" s="112">
        <v>0</v>
      </c>
      <c r="AT53" s="113">
        <f>ROUND(SUM(AV53:AW53),2)</f>
        <v>0</v>
      </c>
      <c r="AU53" s="114">
        <f>'SO 201 - II. etapa - Opra...'!P79</f>
        <v>0</v>
      </c>
      <c r="AV53" s="113">
        <f>'SO 201 - II. etapa - Opra...'!J30</f>
        <v>0</v>
      </c>
      <c r="AW53" s="113">
        <f>'SO 201 - II. etapa - Opra...'!J31</f>
        <v>0</v>
      </c>
      <c r="AX53" s="113">
        <f>'SO 201 - II. etapa - Opra...'!J32</f>
        <v>0</v>
      </c>
      <c r="AY53" s="113">
        <f>'SO 201 - II. etapa - Opra...'!J33</f>
        <v>0</v>
      </c>
      <c r="AZ53" s="113">
        <f>'SO 201 - II. etapa - Opra...'!F30</f>
        <v>0</v>
      </c>
      <c r="BA53" s="113">
        <f>'SO 201 - II. etapa - Opra...'!F31</f>
        <v>0</v>
      </c>
      <c r="BB53" s="113">
        <f>'SO 201 - II. etapa - Opra...'!F32</f>
        <v>0</v>
      </c>
      <c r="BC53" s="113">
        <f>'SO 201 - II. etapa - Opra...'!F33</f>
        <v>0</v>
      </c>
      <c r="BD53" s="115">
        <f>'SO 201 - II. etapa - Opra...'!F34</f>
        <v>0</v>
      </c>
      <c r="BT53" s="116" t="s">
        <v>80</v>
      </c>
      <c r="BV53" s="116" t="s">
        <v>74</v>
      </c>
      <c r="BW53" s="116" t="s">
        <v>84</v>
      </c>
      <c r="BX53" s="116" t="s">
        <v>7</v>
      </c>
      <c r="CL53" s="116" t="s">
        <v>5</v>
      </c>
      <c r="CM53" s="116" t="s">
        <v>82</v>
      </c>
    </row>
    <row r="54" s="5" customFormat="1" ht="16.5" customHeight="1">
      <c r="A54" s="105" t="s">
        <v>76</v>
      </c>
      <c r="B54" s="106"/>
      <c r="C54" s="107"/>
      <c r="D54" s="108" t="s">
        <v>85</v>
      </c>
      <c r="E54" s="108"/>
      <c r="F54" s="108"/>
      <c r="G54" s="108"/>
      <c r="H54" s="108"/>
      <c r="I54" s="109"/>
      <c r="J54" s="108" t="s">
        <v>86</v>
      </c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10">
        <f>'VRN - Vedlejší rozpočtové...'!J27</f>
        <v>0</v>
      </c>
      <c r="AH54" s="109"/>
      <c r="AI54" s="109"/>
      <c r="AJ54" s="109"/>
      <c r="AK54" s="109"/>
      <c r="AL54" s="109"/>
      <c r="AM54" s="109"/>
      <c r="AN54" s="110">
        <f>SUM(AG54,AT54)</f>
        <v>0</v>
      </c>
      <c r="AO54" s="109"/>
      <c r="AP54" s="109"/>
      <c r="AQ54" s="111" t="s">
        <v>79</v>
      </c>
      <c r="AR54" s="106"/>
      <c r="AS54" s="117">
        <v>0</v>
      </c>
      <c r="AT54" s="118">
        <f>ROUND(SUM(AV54:AW54),2)</f>
        <v>0</v>
      </c>
      <c r="AU54" s="119">
        <f>'VRN - Vedlejší rozpočtové...'!P77</f>
        <v>0</v>
      </c>
      <c r="AV54" s="118">
        <f>'VRN - Vedlejší rozpočtové...'!J30</f>
        <v>0</v>
      </c>
      <c r="AW54" s="118">
        <f>'VRN - Vedlejší rozpočtové...'!J31</f>
        <v>0</v>
      </c>
      <c r="AX54" s="118">
        <f>'VRN - Vedlejší rozpočtové...'!J32</f>
        <v>0</v>
      </c>
      <c r="AY54" s="118">
        <f>'VRN - Vedlejší rozpočtové...'!J33</f>
        <v>0</v>
      </c>
      <c r="AZ54" s="118">
        <f>'VRN - Vedlejší rozpočtové...'!F30</f>
        <v>0</v>
      </c>
      <c r="BA54" s="118">
        <f>'VRN - Vedlejší rozpočtové...'!F31</f>
        <v>0</v>
      </c>
      <c r="BB54" s="118">
        <f>'VRN - Vedlejší rozpočtové...'!F32</f>
        <v>0</v>
      </c>
      <c r="BC54" s="118">
        <f>'VRN - Vedlejší rozpočtové...'!F33</f>
        <v>0</v>
      </c>
      <c r="BD54" s="120">
        <f>'VRN - Vedlejší rozpočtové...'!F34</f>
        <v>0</v>
      </c>
      <c r="BT54" s="116" t="s">
        <v>80</v>
      </c>
      <c r="BV54" s="116" t="s">
        <v>74</v>
      </c>
      <c r="BW54" s="116" t="s">
        <v>87</v>
      </c>
      <c r="BX54" s="116" t="s">
        <v>7</v>
      </c>
      <c r="CL54" s="116" t="s">
        <v>5</v>
      </c>
      <c r="CM54" s="116" t="s">
        <v>88</v>
      </c>
    </row>
    <row r="55" s="1" customFormat="1" ht="30" customHeight="1">
      <c r="B55" s="45"/>
      <c r="AR55" s="45"/>
    </row>
    <row r="56" s="1" customFormat="1" ht="6.96" customHeight="1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45"/>
    </row>
  </sheetData>
  <mergeCells count="4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</mergeCells>
  <hyperlinks>
    <hyperlink ref="K1:S1" location="C2" display="1) Rekapitulace stavby"/>
    <hyperlink ref="W1:AI1" location="C51" display="2) Rekapitulace objektů stavby a soupisů prací"/>
    <hyperlink ref="A52" location="'SO 201 - I. etapa - Oprav...'!C2" display="/"/>
    <hyperlink ref="A53" location="'SO 201 - II. etapa - Opra...'!C2" display="/"/>
    <hyperlink ref="A54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89</v>
      </c>
      <c r="G1" s="124" t="s">
        <v>90</v>
      </c>
      <c r="H1" s="124"/>
      <c r="I1" s="125"/>
      <c r="J1" s="124" t="s">
        <v>91</v>
      </c>
      <c r="K1" s="123" t="s">
        <v>92</v>
      </c>
      <c r="L1" s="124" t="s">
        <v>93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3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26"/>
      <c r="J3" s="25"/>
      <c r="K3" s="26"/>
      <c r="AT3" s="23" t="s">
        <v>82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27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7"/>
      <c r="J5" s="28"/>
      <c r="K5" s="30"/>
    </row>
    <row r="6">
      <c r="B6" s="27"/>
      <c r="C6" s="28"/>
      <c r="D6" s="39" t="s">
        <v>19</v>
      </c>
      <c r="E6" s="28"/>
      <c r="F6" s="28"/>
      <c r="G6" s="28"/>
      <c r="H6" s="28"/>
      <c r="I6" s="127"/>
      <c r="J6" s="28"/>
      <c r="K6" s="30"/>
    </row>
    <row r="7" ht="16.5" customHeight="1">
      <c r="B7" s="27"/>
      <c r="C7" s="28"/>
      <c r="D7" s="28"/>
      <c r="E7" s="128" t="str">
        <f>'Rekapitulace stavby'!K6</f>
        <v>Oprava gabionových konstrukcí u mostu ev. č. 219 6-0 Boží Dar</v>
      </c>
      <c r="F7" s="39"/>
      <c r="G7" s="39"/>
      <c r="H7" s="39"/>
      <c r="I7" s="127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29"/>
      <c r="J8" s="46"/>
      <c r="K8" s="50"/>
    </row>
    <row r="9" s="1" customFormat="1" ht="36.96" customHeight="1">
      <c r="B9" s="45"/>
      <c r="C9" s="46"/>
      <c r="D9" s="46"/>
      <c r="E9" s="130" t="s">
        <v>96</v>
      </c>
      <c r="F9" s="46"/>
      <c r="G9" s="46"/>
      <c r="H9" s="46"/>
      <c r="I9" s="12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29"/>
      <c r="J10" s="46"/>
      <c r="K10" s="50"/>
    </row>
    <row r="11" s="1" customFormat="1" ht="14.4" customHeight="1">
      <c r="B11" s="45"/>
      <c r="C11" s="46"/>
      <c r="D11" s="39" t="s">
        <v>21</v>
      </c>
      <c r="E11" s="46"/>
      <c r="F11" s="34" t="s">
        <v>5</v>
      </c>
      <c r="G11" s="46"/>
      <c r="H11" s="46"/>
      <c r="I11" s="131" t="s">
        <v>22</v>
      </c>
      <c r="J11" s="34" t="s">
        <v>5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29</v>
      </c>
      <c r="G12" s="46"/>
      <c r="H12" s="46"/>
      <c r="I12" s="131" t="s">
        <v>25</v>
      </c>
      <c r="J12" s="132" t="str">
        <f>'Rekapitulace stavby'!AN8</f>
        <v>27. 4. 2018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2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3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31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29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3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1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29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31" t="s">
        <v>28</v>
      </c>
      <c r="J20" s="34" t="str">
        <f>IF('Rekapitulace stavby'!AN16="","",'Rekapitulace stavby'!AN16)</f>
        <v>06943608</v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>PROGEOCONT s.r.o.</v>
      </c>
      <c r="F21" s="46"/>
      <c r="G21" s="46"/>
      <c r="H21" s="46"/>
      <c r="I21" s="131" t="s">
        <v>30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29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29"/>
      <c r="J23" s="46"/>
      <c r="K23" s="50"/>
    </row>
    <row r="24" s="6" customFormat="1" ht="16.5" customHeight="1">
      <c r="B24" s="133"/>
      <c r="C24" s="134"/>
      <c r="D24" s="134"/>
      <c r="E24" s="43" t="s">
        <v>5</v>
      </c>
      <c r="F24" s="43"/>
      <c r="G24" s="43"/>
      <c r="H24" s="43"/>
      <c r="I24" s="135"/>
      <c r="J24" s="134"/>
      <c r="K24" s="13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29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7"/>
      <c r="J26" s="81"/>
      <c r="K26" s="138"/>
    </row>
    <row r="27" s="1" customFormat="1" ht="25.44" customHeight="1">
      <c r="B27" s="45"/>
      <c r="C27" s="46"/>
      <c r="D27" s="139" t="s">
        <v>38</v>
      </c>
      <c r="E27" s="46"/>
      <c r="F27" s="46"/>
      <c r="G27" s="46"/>
      <c r="H27" s="46"/>
      <c r="I27" s="129"/>
      <c r="J27" s="140">
        <f>ROUND(J79,2)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7"/>
      <c r="J28" s="81"/>
      <c r="K28" s="138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41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42">
        <f>ROUND(SUM(BE79:BE189), 2)</f>
        <v>0</v>
      </c>
      <c r="G30" s="46"/>
      <c r="H30" s="46"/>
      <c r="I30" s="143">
        <v>0.20999999999999999</v>
      </c>
      <c r="J30" s="142">
        <f>ROUND(ROUND((SUM(BE79:BE189)),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42">
        <f>ROUND(SUM(BF79:BF189), 2)</f>
        <v>0</v>
      </c>
      <c r="G31" s="46"/>
      <c r="H31" s="46"/>
      <c r="I31" s="143">
        <v>0.14999999999999999</v>
      </c>
      <c r="J31" s="142">
        <f>ROUND(ROUND((SUM(BF79:BF189)),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42">
        <f>ROUND(SUM(BG79:BG189), 2)</f>
        <v>0</v>
      </c>
      <c r="G32" s="46"/>
      <c r="H32" s="46"/>
      <c r="I32" s="143">
        <v>0.20999999999999999</v>
      </c>
      <c r="J32" s="142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42">
        <f>ROUND(SUM(BH79:BH189), 2)</f>
        <v>0</v>
      </c>
      <c r="G33" s="46"/>
      <c r="H33" s="46"/>
      <c r="I33" s="143">
        <v>0.14999999999999999</v>
      </c>
      <c r="J33" s="142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42">
        <f>ROUND(SUM(BI79:BI189), 2)</f>
        <v>0</v>
      </c>
      <c r="G34" s="46"/>
      <c r="H34" s="46"/>
      <c r="I34" s="143">
        <v>0</v>
      </c>
      <c r="J34" s="14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29"/>
      <c r="J35" s="46"/>
      <c r="K35" s="50"/>
    </row>
    <row r="36" s="1" customFormat="1" ht="25.44" customHeight="1">
      <c r="B36" s="45"/>
      <c r="C36" s="144"/>
      <c r="D36" s="145" t="s">
        <v>48</v>
      </c>
      <c r="E36" s="87"/>
      <c r="F36" s="87"/>
      <c r="G36" s="146" t="s">
        <v>49</v>
      </c>
      <c r="H36" s="147" t="s">
        <v>50</v>
      </c>
      <c r="I36" s="148"/>
      <c r="J36" s="149">
        <f>SUM(J27:J34)</f>
        <v>0</v>
      </c>
      <c r="K36" s="15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1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2"/>
      <c r="J41" s="70"/>
      <c r="K41" s="153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2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29"/>
      <c r="J43" s="46"/>
      <c r="K43" s="50"/>
    </row>
    <row r="44" s="1" customFormat="1" ht="14.4" customHeight="1">
      <c r="B44" s="45"/>
      <c r="C44" s="39" t="s">
        <v>19</v>
      </c>
      <c r="D44" s="46"/>
      <c r="E44" s="46"/>
      <c r="F44" s="46"/>
      <c r="G44" s="46"/>
      <c r="H44" s="46"/>
      <c r="I44" s="129"/>
      <c r="J44" s="46"/>
      <c r="K44" s="50"/>
    </row>
    <row r="45" s="1" customFormat="1" ht="16.5" customHeight="1">
      <c r="B45" s="45"/>
      <c r="C45" s="46"/>
      <c r="D45" s="46"/>
      <c r="E45" s="128" t="str">
        <f>E7</f>
        <v>Oprava gabionových konstrukcí u mostu ev. č. 219 6-0 Boží Dar</v>
      </c>
      <c r="F45" s="39"/>
      <c r="G45" s="39"/>
      <c r="H45" s="39"/>
      <c r="I45" s="129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29"/>
      <c r="J46" s="46"/>
      <c r="K46" s="50"/>
    </row>
    <row r="47" s="1" customFormat="1" ht="17.25" customHeight="1">
      <c r="B47" s="45"/>
      <c r="C47" s="46"/>
      <c r="D47" s="46"/>
      <c r="E47" s="130" t="str">
        <f>E9</f>
        <v>SO 201 - I. etapa - Oprava gabionových konstrukcí</v>
      </c>
      <c r="F47" s="46"/>
      <c r="G47" s="46"/>
      <c r="H47" s="46"/>
      <c r="I47" s="12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2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31" t="s">
        <v>25</v>
      </c>
      <c r="J49" s="132" t="str">
        <f>IF(J12="","",J12)</f>
        <v>27. 4. 2018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2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31" t="s">
        <v>33</v>
      </c>
      <c r="J51" s="43" t="str">
        <f>E21</f>
        <v>PROGEOCONT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29"/>
      <c r="J52" s="154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29"/>
      <c r="J53" s="46"/>
      <c r="K53" s="50"/>
    </row>
    <row r="54" s="1" customFormat="1" ht="29.28" customHeight="1">
      <c r="B54" s="45"/>
      <c r="C54" s="155" t="s">
        <v>98</v>
      </c>
      <c r="D54" s="144"/>
      <c r="E54" s="144"/>
      <c r="F54" s="144"/>
      <c r="G54" s="144"/>
      <c r="H54" s="144"/>
      <c r="I54" s="156"/>
      <c r="J54" s="157" t="s">
        <v>99</v>
      </c>
      <c r="K54" s="158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29"/>
      <c r="J55" s="46"/>
      <c r="K55" s="50"/>
    </row>
    <row r="56" s="1" customFormat="1" ht="29.28" customHeight="1">
      <c r="B56" s="45"/>
      <c r="C56" s="159" t="s">
        <v>100</v>
      </c>
      <c r="D56" s="46"/>
      <c r="E56" s="46"/>
      <c r="F56" s="46"/>
      <c r="G56" s="46"/>
      <c r="H56" s="46"/>
      <c r="I56" s="129"/>
      <c r="J56" s="140">
        <f>J79</f>
        <v>0</v>
      </c>
      <c r="K56" s="50"/>
      <c r="AU56" s="23" t="s">
        <v>88</v>
      </c>
    </row>
    <row r="57" s="7" customFormat="1" ht="24.96" customHeight="1">
      <c r="B57" s="160"/>
      <c r="C57" s="161"/>
      <c r="D57" s="162" t="s">
        <v>101</v>
      </c>
      <c r="E57" s="163"/>
      <c r="F57" s="163"/>
      <c r="G57" s="163"/>
      <c r="H57" s="163"/>
      <c r="I57" s="164"/>
      <c r="J57" s="165">
        <f>J80</f>
        <v>0</v>
      </c>
      <c r="K57" s="166"/>
    </row>
    <row r="58" s="7" customFormat="1" ht="24.96" customHeight="1">
      <c r="B58" s="160"/>
      <c r="C58" s="161"/>
      <c r="D58" s="162" t="s">
        <v>102</v>
      </c>
      <c r="E58" s="163"/>
      <c r="F58" s="163"/>
      <c r="G58" s="163"/>
      <c r="H58" s="163"/>
      <c r="I58" s="164"/>
      <c r="J58" s="165">
        <f>J145</f>
        <v>0</v>
      </c>
      <c r="K58" s="166"/>
    </row>
    <row r="59" s="7" customFormat="1" ht="24.96" customHeight="1">
      <c r="B59" s="160"/>
      <c r="C59" s="161"/>
      <c r="D59" s="162" t="s">
        <v>103</v>
      </c>
      <c r="E59" s="163"/>
      <c r="F59" s="163"/>
      <c r="G59" s="163"/>
      <c r="H59" s="163"/>
      <c r="I59" s="164"/>
      <c r="J59" s="165">
        <f>J163</f>
        <v>0</v>
      </c>
      <c r="K59" s="166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29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51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52"/>
      <c r="J65" s="70"/>
      <c r="K65" s="70"/>
      <c r="L65" s="45"/>
    </row>
    <row r="66" s="1" customFormat="1" ht="36.96" customHeight="1">
      <c r="B66" s="45"/>
      <c r="C66" s="71" t="s">
        <v>104</v>
      </c>
      <c r="I66" s="167"/>
      <c r="L66" s="45"/>
    </row>
    <row r="67" s="1" customFormat="1" ht="6.96" customHeight="1">
      <c r="B67" s="45"/>
      <c r="I67" s="167"/>
      <c r="L67" s="45"/>
    </row>
    <row r="68" s="1" customFormat="1" ht="14.4" customHeight="1">
      <c r="B68" s="45"/>
      <c r="C68" s="73" t="s">
        <v>19</v>
      </c>
      <c r="I68" s="167"/>
      <c r="L68" s="45"/>
    </row>
    <row r="69" s="1" customFormat="1" ht="16.5" customHeight="1">
      <c r="B69" s="45"/>
      <c r="E69" s="168" t="str">
        <f>E7</f>
        <v>Oprava gabionových konstrukcí u mostu ev. č. 219 6-0 Boží Dar</v>
      </c>
      <c r="F69" s="73"/>
      <c r="G69" s="73"/>
      <c r="H69" s="73"/>
      <c r="I69" s="167"/>
      <c r="L69" s="45"/>
    </row>
    <row r="70" s="1" customFormat="1" ht="14.4" customHeight="1">
      <c r="B70" s="45"/>
      <c r="C70" s="73" t="s">
        <v>95</v>
      </c>
      <c r="I70" s="167"/>
      <c r="L70" s="45"/>
    </row>
    <row r="71" s="1" customFormat="1" ht="17.25" customHeight="1">
      <c r="B71" s="45"/>
      <c r="E71" s="76" t="str">
        <f>E9</f>
        <v>SO 201 - I. etapa - Oprava gabionových konstrukcí</v>
      </c>
      <c r="F71" s="1"/>
      <c r="G71" s="1"/>
      <c r="H71" s="1"/>
      <c r="I71" s="167"/>
      <c r="L71" s="45"/>
    </row>
    <row r="72" s="1" customFormat="1" ht="6.96" customHeight="1">
      <c r="B72" s="45"/>
      <c r="I72" s="167"/>
      <c r="L72" s="45"/>
    </row>
    <row r="73" s="1" customFormat="1" ht="18" customHeight="1">
      <c r="B73" s="45"/>
      <c r="C73" s="73" t="s">
        <v>23</v>
      </c>
      <c r="F73" s="169" t="str">
        <f>F12</f>
        <v xml:space="preserve"> </v>
      </c>
      <c r="I73" s="170" t="s">
        <v>25</v>
      </c>
      <c r="J73" s="78" t="str">
        <f>IF(J12="","",J12)</f>
        <v>27. 4. 2018</v>
      </c>
      <c r="L73" s="45"/>
    </row>
    <row r="74" s="1" customFormat="1" ht="6.96" customHeight="1">
      <c r="B74" s="45"/>
      <c r="I74" s="167"/>
      <c r="L74" s="45"/>
    </row>
    <row r="75" s="1" customFormat="1">
      <c r="B75" s="45"/>
      <c r="C75" s="73" t="s">
        <v>27</v>
      </c>
      <c r="F75" s="169" t="str">
        <f>E15</f>
        <v xml:space="preserve"> </v>
      </c>
      <c r="I75" s="170" t="s">
        <v>33</v>
      </c>
      <c r="J75" s="169" t="str">
        <f>E21</f>
        <v>PROGEOCONT s.r.o.</v>
      </c>
      <c r="L75" s="45"/>
    </row>
    <row r="76" s="1" customFormat="1" ht="14.4" customHeight="1">
      <c r="B76" s="45"/>
      <c r="C76" s="73" t="s">
        <v>31</v>
      </c>
      <c r="F76" s="169" t="str">
        <f>IF(E18="","",E18)</f>
        <v/>
      </c>
      <c r="I76" s="167"/>
      <c r="L76" s="45"/>
    </row>
    <row r="77" s="1" customFormat="1" ht="10.32" customHeight="1">
      <c r="B77" s="45"/>
      <c r="I77" s="167"/>
      <c r="L77" s="45"/>
    </row>
    <row r="78" s="8" customFormat="1" ht="29.28" customHeight="1">
      <c r="B78" s="171"/>
      <c r="C78" s="172" t="s">
        <v>105</v>
      </c>
      <c r="D78" s="173" t="s">
        <v>57</v>
      </c>
      <c r="E78" s="173" t="s">
        <v>53</v>
      </c>
      <c r="F78" s="173" t="s">
        <v>106</v>
      </c>
      <c r="G78" s="173" t="s">
        <v>107</v>
      </c>
      <c r="H78" s="173" t="s">
        <v>108</v>
      </c>
      <c r="I78" s="174" t="s">
        <v>109</v>
      </c>
      <c r="J78" s="173" t="s">
        <v>99</v>
      </c>
      <c r="K78" s="175" t="s">
        <v>110</v>
      </c>
      <c r="L78" s="171"/>
      <c r="M78" s="91" t="s">
        <v>111</v>
      </c>
      <c r="N78" s="92" t="s">
        <v>42</v>
      </c>
      <c r="O78" s="92" t="s">
        <v>112</v>
      </c>
      <c r="P78" s="92" t="s">
        <v>113</v>
      </c>
      <c r="Q78" s="92" t="s">
        <v>114</v>
      </c>
      <c r="R78" s="92" t="s">
        <v>115</v>
      </c>
      <c r="S78" s="92" t="s">
        <v>116</v>
      </c>
      <c r="T78" s="93" t="s">
        <v>117</v>
      </c>
    </row>
    <row r="79" s="1" customFormat="1" ht="29.28" customHeight="1">
      <c r="B79" s="45"/>
      <c r="C79" s="95" t="s">
        <v>100</v>
      </c>
      <c r="I79" s="167"/>
      <c r="J79" s="176">
        <f>BK79</f>
        <v>0</v>
      </c>
      <c r="L79" s="45"/>
      <c r="M79" s="94"/>
      <c r="N79" s="81"/>
      <c r="O79" s="81"/>
      <c r="P79" s="177">
        <f>P80+P145+P163</f>
        <v>0</v>
      </c>
      <c r="Q79" s="81"/>
      <c r="R79" s="177">
        <f>R80+R145+R163</f>
        <v>205.21102200000004</v>
      </c>
      <c r="S79" s="81"/>
      <c r="T79" s="178">
        <f>T80+T145+T163</f>
        <v>123.03200000000001</v>
      </c>
      <c r="AT79" s="23" t="s">
        <v>71</v>
      </c>
      <c r="AU79" s="23" t="s">
        <v>88</v>
      </c>
      <c r="BK79" s="179">
        <f>BK80+BK145+BK163</f>
        <v>0</v>
      </c>
    </row>
    <row r="80" s="9" customFormat="1" ht="37.44001" customHeight="1">
      <c r="B80" s="180"/>
      <c r="D80" s="181" t="s">
        <v>71</v>
      </c>
      <c r="E80" s="182" t="s">
        <v>118</v>
      </c>
      <c r="F80" s="182" t="s">
        <v>119</v>
      </c>
      <c r="I80" s="183"/>
      <c r="J80" s="184">
        <f>BK80</f>
        <v>0</v>
      </c>
      <c r="L80" s="180"/>
      <c r="M80" s="185"/>
      <c r="N80" s="186"/>
      <c r="O80" s="186"/>
      <c r="P80" s="187">
        <f>SUM(P81:P144)</f>
        <v>0</v>
      </c>
      <c r="Q80" s="186"/>
      <c r="R80" s="187">
        <f>SUM(R81:R144)</f>
        <v>2.0813179999999996</v>
      </c>
      <c r="S80" s="186"/>
      <c r="T80" s="188">
        <f>SUM(T81:T144)</f>
        <v>0</v>
      </c>
      <c r="AR80" s="181" t="s">
        <v>120</v>
      </c>
      <c r="AT80" s="189" t="s">
        <v>71</v>
      </c>
      <c r="AU80" s="189" t="s">
        <v>72</v>
      </c>
      <c r="AY80" s="181" t="s">
        <v>121</v>
      </c>
      <c r="BK80" s="190">
        <f>SUM(BK81:BK144)</f>
        <v>0</v>
      </c>
    </row>
    <row r="81" s="1" customFormat="1" ht="38.25" customHeight="1">
      <c r="B81" s="191"/>
      <c r="C81" s="192" t="s">
        <v>80</v>
      </c>
      <c r="D81" s="192" t="s">
        <v>122</v>
      </c>
      <c r="E81" s="193" t="s">
        <v>123</v>
      </c>
      <c r="F81" s="194" t="s">
        <v>124</v>
      </c>
      <c r="G81" s="195" t="s">
        <v>125</v>
      </c>
      <c r="H81" s="196">
        <v>224</v>
      </c>
      <c r="I81" s="197"/>
      <c r="J81" s="198">
        <f>ROUND(I81*H81,2)</f>
        <v>0</v>
      </c>
      <c r="K81" s="194" t="s">
        <v>126</v>
      </c>
      <c r="L81" s="45"/>
      <c r="M81" s="199" t="s">
        <v>5</v>
      </c>
      <c r="N81" s="200" t="s">
        <v>43</v>
      </c>
      <c r="O81" s="46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3" t="s">
        <v>120</v>
      </c>
      <c r="AT81" s="23" t="s">
        <v>122</v>
      </c>
      <c r="AU81" s="23" t="s">
        <v>80</v>
      </c>
      <c r="AY81" s="23" t="s">
        <v>121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3" t="s">
        <v>80</v>
      </c>
      <c r="BK81" s="203">
        <f>ROUND(I81*H81,2)</f>
        <v>0</v>
      </c>
      <c r="BL81" s="23" t="s">
        <v>120</v>
      </c>
      <c r="BM81" s="23" t="s">
        <v>127</v>
      </c>
    </row>
    <row r="82" s="10" customFormat="1">
      <c r="B82" s="204"/>
      <c r="D82" s="205" t="s">
        <v>128</v>
      </c>
      <c r="E82" s="206" t="s">
        <v>5</v>
      </c>
      <c r="F82" s="207" t="s">
        <v>129</v>
      </c>
      <c r="H82" s="206" t="s">
        <v>5</v>
      </c>
      <c r="I82" s="208"/>
      <c r="L82" s="204"/>
      <c r="M82" s="209"/>
      <c r="N82" s="210"/>
      <c r="O82" s="210"/>
      <c r="P82" s="210"/>
      <c r="Q82" s="210"/>
      <c r="R82" s="210"/>
      <c r="S82" s="210"/>
      <c r="T82" s="211"/>
      <c r="AT82" s="206" t="s">
        <v>128</v>
      </c>
      <c r="AU82" s="206" t="s">
        <v>80</v>
      </c>
      <c r="AV82" s="10" t="s">
        <v>80</v>
      </c>
      <c r="AW82" s="10" t="s">
        <v>36</v>
      </c>
      <c r="AX82" s="10" t="s">
        <v>72</v>
      </c>
      <c r="AY82" s="206" t="s">
        <v>121</v>
      </c>
    </row>
    <row r="83" s="11" customFormat="1">
      <c r="B83" s="212"/>
      <c r="D83" s="205" t="s">
        <v>128</v>
      </c>
      <c r="E83" s="213" t="s">
        <v>5</v>
      </c>
      <c r="F83" s="214" t="s">
        <v>130</v>
      </c>
      <c r="H83" s="215">
        <v>224</v>
      </c>
      <c r="I83" s="216"/>
      <c r="L83" s="212"/>
      <c r="M83" s="217"/>
      <c r="N83" s="218"/>
      <c r="O83" s="218"/>
      <c r="P83" s="218"/>
      <c r="Q83" s="218"/>
      <c r="R83" s="218"/>
      <c r="S83" s="218"/>
      <c r="T83" s="219"/>
      <c r="AT83" s="213" t="s">
        <v>128</v>
      </c>
      <c r="AU83" s="213" t="s">
        <v>80</v>
      </c>
      <c r="AV83" s="11" t="s">
        <v>82</v>
      </c>
      <c r="AW83" s="11" t="s">
        <v>36</v>
      </c>
      <c r="AX83" s="11" t="s">
        <v>72</v>
      </c>
      <c r="AY83" s="213" t="s">
        <v>121</v>
      </c>
    </row>
    <row r="84" s="12" customFormat="1">
      <c r="B84" s="220"/>
      <c r="D84" s="205" t="s">
        <v>128</v>
      </c>
      <c r="E84" s="221" t="s">
        <v>5</v>
      </c>
      <c r="F84" s="222" t="s">
        <v>131</v>
      </c>
      <c r="H84" s="223">
        <v>224</v>
      </c>
      <c r="I84" s="224"/>
      <c r="L84" s="220"/>
      <c r="M84" s="225"/>
      <c r="N84" s="226"/>
      <c r="O84" s="226"/>
      <c r="P84" s="226"/>
      <c r="Q84" s="226"/>
      <c r="R84" s="226"/>
      <c r="S84" s="226"/>
      <c r="T84" s="227"/>
      <c r="AT84" s="221" t="s">
        <v>128</v>
      </c>
      <c r="AU84" s="221" t="s">
        <v>80</v>
      </c>
      <c r="AV84" s="12" t="s">
        <v>120</v>
      </c>
      <c r="AW84" s="12" t="s">
        <v>36</v>
      </c>
      <c r="AX84" s="12" t="s">
        <v>80</v>
      </c>
      <c r="AY84" s="221" t="s">
        <v>121</v>
      </c>
    </row>
    <row r="85" s="1" customFormat="1" ht="16.5" customHeight="1">
      <c r="B85" s="191"/>
      <c r="C85" s="192" t="s">
        <v>82</v>
      </c>
      <c r="D85" s="192" t="s">
        <v>122</v>
      </c>
      <c r="E85" s="193" t="s">
        <v>132</v>
      </c>
      <c r="F85" s="194" t="s">
        <v>133</v>
      </c>
      <c r="G85" s="195" t="s">
        <v>134</v>
      </c>
      <c r="H85" s="196">
        <v>224</v>
      </c>
      <c r="I85" s="197"/>
      <c r="J85" s="198">
        <f>ROUND(I85*H85,2)</f>
        <v>0</v>
      </c>
      <c r="K85" s="194" t="s">
        <v>5</v>
      </c>
      <c r="L85" s="45"/>
      <c r="M85" s="199" t="s">
        <v>5</v>
      </c>
      <c r="N85" s="200" t="s">
        <v>43</v>
      </c>
      <c r="O85" s="46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120</v>
      </c>
      <c r="AT85" s="23" t="s">
        <v>122</v>
      </c>
      <c r="AU85" s="23" t="s">
        <v>80</v>
      </c>
      <c r="AY85" s="23" t="s">
        <v>121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80</v>
      </c>
      <c r="BK85" s="203">
        <f>ROUND(I85*H85,2)</f>
        <v>0</v>
      </c>
      <c r="BL85" s="23" t="s">
        <v>120</v>
      </c>
      <c r="BM85" s="23" t="s">
        <v>135</v>
      </c>
    </row>
    <row r="86" s="10" customFormat="1">
      <c r="B86" s="204"/>
      <c r="D86" s="205" t="s">
        <v>128</v>
      </c>
      <c r="E86" s="206" t="s">
        <v>5</v>
      </c>
      <c r="F86" s="207" t="s">
        <v>129</v>
      </c>
      <c r="H86" s="206" t="s">
        <v>5</v>
      </c>
      <c r="I86" s="208"/>
      <c r="L86" s="204"/>
      <c r="M86" s="209"/>
      <c r="N86" s="210"/>
      <c r="O86" s="210"/>
      <c r="P86" s="210"/>
      <c r="Q86" s="210"/>
      <c r="R86" s="210"/>
      <c r="S86" s="210"/>
      <c r="T86" s="211"/>
      <c r="AT86" s="206" t="s">
        <v>128</v>
      </c>
      <c r="AU86" s="206" t="s">
        <v>80</v>
      </c>
      <c r="AV86" s="10" t="s">
        <v>80</v>
      </c>
      <c r="AW86" s="10" t="s">
        <v>36</v>
      </c>
      <c r="AX86" s="10" t="s">
        <v>72</v>
      </c>
      <c r="AY86" s="206" t="s">
        <v>121</v>
      </c>
    </row>
    <row r="87" s="11" customFormat="1">
      <c r="B87" s="212"/>
      <c r="D87" s="205" t="s">
        <v>128</v>
      </c>
      <c r="E87" s="213" t="s">
        <v>5</v>
      </c>
      <c r="F87" s="214" t="s">
        <v>130</v>
      </c>
      <c r="H87" s="215">
        <v>224</v>
      </c>
      <c r="I87" s="216"/>
      <c r="L87" s="212"/>
      <c r="M87" s="217"/>
      <c r="N87" s="218"/>
      <c r="O87" s="218"/>
      <c r="P87" s="218"/>
      <c r="Q87" s="218"/>
      <c r="R87" s="218"/>
      <c r="S87" s="218"/>
      <c r="T87" s="219"/>
      <c r="AT87" s="213" t="s">
        <v>128</v>
      </c>
      <c r="AU87" s="213" t="s">
        <v>80</v>
      </c>
      <c r="AV87" s="11" t="s">
        <v>82</v>
      </c>
      <c r="AW87" s="11" t="s">
        <v>36</v>
      </c>
      <c r="AX87" s="11" t="s">
        <v>72</v>
      </c>
      <c r="AY87" s="213" t="s">
        <v>121</v>
      </c>
    </row>
    <row r="88" s="12" customFormat="1">
      <c r="B88" s="220"/>
      <c r="D88" s="205" t="s">
        <v>128</v>
      </c>
      <c r="E88" s="221" t="s">
        <v>5</v>
      </c>
      <c r="F88" s="222" t="s">
        <v>131</v>
      </c>
      <c r="H88" s="223">
        <v>224</v>
      </c>
      <c r="I88" s="224"/>
      <c r="L88" s="220"/>
      <c r="M88" s="225"/>
      <c r="N88" s="226"/>
      <c r="O88" s="226"/>
      <c r="P88" s="226"/>
      <c r="Q88" s="226"/>
      <c r="R88" s="226"/>
      <c r="S88" s="226"/>
      <c r="T88" s="227"/>
      <c r="AT88" s="221" t="s">
        <v>128</v>
      </c>
      <c r="AU88" s="221" t="s">
        <v>80</v>
      </c>
      <c r="AV88" s="12" t="s">
        <v>120</v>
      </c>
      <c r="AW88" s="12" t="s">
        <v>36</v>
      </c>
      <c r="AX88" s="12" t="s">
        <v>80</v>
      </c>
      <c r="AY88" s="221" t="s">
        <v>121</v>
      </c>
    </row>
    <row r="89" s="1" customFormat="1" ht="25.5" customHeight="1">
      <c r="B89" s="191"/>
      <c r="C89" s="192" t="s">
        <v>136</v>
      </c>
      <c r="D89" s="192" t="s">
        <v>122</v>
      </c>
      <c r="E89" s="193" t="s">
        <v>137</v>
      </c>
      <c r="F89" s="194" t="s">
        <v>138</v>
      </c>
      <c r="G89" s="195" t="s">
        <v>134</v>
      </c>
      <c r="H89" s="196">
        <v>2846.1999999999998</v>
      </c>
      <c r="I89" s="197"/>
      <c r="J89" s="198">
        <f>ROUND(I89*H89,2)</f>
        <v>0</v>
      </c>
      <c r="K89" s="194" t="s">
        <v>5</v>
      </c>
      <c r="L89" s="45"/>
      <c r="M89" s="199" t="s">
        <v>5</v>
      </c>
      <c r="N89" s="200" t="s">
        <v>43</v>
      </c>
      <c r="O89" s="46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120</v>
      </c>
      <c r="AT89" s="23" t="s">
        <v>122</v>
      </c>
      <c r="AU89" s="23" t="s">
        <v>80</v>
      </c>
      <c r="AY89" s="23" t="s">
        <v>121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80</v>
      </c>
      <c r="BK89" s="203">
        <f>ROUND(I89*H89,2)</f>
        <v>0</v>
      </c>
      <c r="BL89" s="23" t="s">
        <v>120</v>
      </c>
      <c r="BM89" s="23" t="s">
        <v>139</v>
      </c>
    </row>
    <row r="90" s="10" customFormat="1">
      <c r="B90" s="204"/>
      <c r="D90" s="205" t="s">
        <v>128</v>
      </c>
      <c r="E90" s="206" t="s">
        <v>5</v>
      </c>
      <c r="F90" s="207" t="s">
        <v>129</v>
      </c>
      <c r="H90" s="206" t="s">
        <v>5</v>
      </c>
      <c r="I90" s="208"/>
      <c r="L90" s="204"/>
      <c r="M90" s="209"/>
      <c r="N90" s="210"/>
      <c r="O90" s="210"/>
      <c r="P90" s="210"/>
      <c r="Q90" s="210"/>
      <c r="R90" s="210"/>
      <c r="S90" s="210"/>
      <c r="T90" s="211"/>
      <c r="AT90" s="206" t="s">
        <v>128</v>
      </c>
      <c r="AU90" s="206" t="s">
        <v>80</v>
      </c>
      <c r="AV90" s="10" t="s">
        <v>80</v>
      </c>
      <c r="AW90" s="10" t="s">
        <v>36</v>
      </c>
      <c r="AX90" s="10" t="s">
        <v>72</v>
      </c>
      <c r="AY90" s="206" t="s">
        <v>121</v>
      </c>
    </row>
    <row r="91" s="11" customFormat="1">
      <c r="B91" s="212"/>
      <c r="D91" s="205" t="s">
        <v>128</v>
      </c>
      <c r="E91" s="213" t="s">
        <v>5</v>
      </c>
      <c r="F91" s="214" t="s">
        <v>140</v>
      </c>
      <c r="H91" s="215">
        <v>4256</v>
      </c>
      <c r="I91" s="216"/>
      <c r="L91" s="212"/>
      <c r="M91" s="217"/>
      <c r="N91" s="218"/>
      <c r="O91" s="218"/>
      <c r="P91" s="218"/>
      <c r="Q91" s="218"/>
      <c r="R91" s="218"/>
      <c r="S91" s="218"/>
      <c r="T91" s="219"/>
      <c r="AT91" s="213" t="s">
        <v>128</v>
      </c>
      <c r="AU91" s="213" t="s">
        <v>80</v>
      </c>
      <c r="AV91" s="11" t="s">
        <v>82</v>
      </c>
      <c r="AW91" s="11" t="s">
        <v>36</v>
      </c>
      <c r="AX91" s="11" t="s">
        <v>72</v>
      </c>
      <c r="AY91" s="213" t="s">
        <v>121</v>
      </c>
    </row>
    <row r="92" s="10" customFormat="1">
      <c r="B92" s="204"/>
      <c r="D92" s="205" t="s">
        <v>128</v>
      </c>
      <c r="E92" s="206" t="s">
        <v>5</v>
      </c>
      <c r="F92" s="207" t="s">
        <v>141</v>
      </c>
      <c r="H92" s="206" t="s">
        <v>5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6" t="s">
        <v>128</v>
      </c>
      <c r="AU92" s="206" t="s">
        <v>80</v>
      </c>
      <c r="AV92" s="10" t="s">
        <v>80</v>
      </c>
      <c r="AW92" s="10" t="s">
        <v>36</v>
      </c>
      <c r="AX92" s="10" t="s">
        <v>72</v>
      </c>
      <c r="AY92" s="206" t="s">
        <v>121</v>
      </c>
    </row>
    <row r="93" s="10" customFormat="1">
      <c r="B93" s="204"/>
      <c r="D93" s="205" t="s">
        <v>128</v>
      </c>
      <c r="E93" s="206" t="s">
        <v>5</v>
      </c>
      <c r="F93" s="207" t="s">
        <v>129</v>
      </c>
      <c r="H93" s="206" t="s">
        <v>5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6" t="s">
        <v>128</v>
      </c>
      <c r="AU93" s="206" t="s">
        <v>80</v>
      </c>
      <c r="AV93" s="10" t="s">
        <v>80</v>
      </c>
      <c r="AW93" s="10" t="s">
        <v>36</v>
      </c>
      <c r="AX93" s="10" t="s">
        <v>72</v>
      </c>
      <c r="AY93" s="206" t="s">
        <v>121</v>
      </c>
    </row>
    <row r="94" s="11" customFormat="1">
      <c r="B94" s="212"/>
      <c r="D94" s="205" t="s">
        <v>128</v>
      </c>
      <c r="E94" s="213" t="s">
        <v>5</v>
      </c>
      <c r="F94" s="214" t="s">
        <v>142</v>
      </c>
      <c r="H94" s="215">
        <v>-1409.8</v>
      </c>
      <c r="I94" s="216"/>
      <c r="L94" s="212"/>
      <c r="M94" s="217"/>
      <c r="N94" s="218"/>
      <c r="O94" s="218"/>
      <c r="P94" s="218"/>
      <c r="Q94" s="218"/>
      <c r="R94" s="218"/>
      <c r="S94" s="218"/>
      <c r="T94" s="219"/>
      <c r="AT94" s="213" t="s">
        <v>128</v>
      </c>
      <c r="AU94" s="213" t="s">
        <v>80</v>
      </c>
      <c r="AV94" s="11" t="s">
        <v>82</v>
      </c>
      <c r="AW94" s="11" t="s">
        <v>36</v>
      </c>
      <c r="AX94" s="11" t="s">
        <v>72</v>
      </c>
      <c r="AY94" s="213" t="s">
        <v>121</v>
      </c>
    </row>
    <row r="95" s="12" customFormat="1">
      <c r="B95" s="220"/>
      <c r="D95" s="205" t="s">
        <v>128</v>
      </c>
      <c r="E95" s="221" t="s">
        <v>5</v>
      </c>
      <c r="F95" s="222" t="s">
        <v>131</v>
      </c>
      <c r="H95" s="223">
        <v>2846.1999999999998</v>
      </c>
      <c r="I95" s="224"/>
      <c r="L95" s="220"/>
      <c r="M95" s="225"/>
      <c r="N95" s="226"/>
      <c r="O95" s="226"/>
      <c r="P95" s="226"/>
      <c r="Q95" s="226"/>
      <c r="R95" s="226"/>
      <c r="S95" s="226"/>
      <c r="T95" s="227"/>
      <c r="AT95" s="221" t="s">
        <v>128</v>
      </c>
      <c r="AU95" s="221" t="s">
        <v>80</v>
      </c>
      <c r="AV95" s="12" t="s">
        <v>120</v>
      </c>
      <c r="AW95" s="12" t="s">
        <v>36</v>
      </c>
      <c r="AX95" s="12" t="s">
        <v>80</v>
      </c>
      <c r="AY95" s="221" t="s">
        <v>121</v>
      </c>
    </row>
    <row r="96" s="1" customFormat="1" ht="25.5" customHeight="1">
      <c r="B96" s="191"/>
      <c r="C96" s="192" t="s">
        <v>120</v>
      </c>
      <c r="D96" s="192" t="s">
        <v>122</v>
      </c>
      <c r="E96" s="193" t="s">
        <v>143</v>
      </c>
      <c r="F96" s="194" t="s">
        <v>144</v>
      </c>
      <c r="G96" s="195" t="s">
        <v>125</v>
      </c>
      <c r="H96" s="196">
        <v>74.200000000000003</v>
      </c>
      <c r="I96" s="197"/>
      <c r="J96" s="198">
        <f>ROUND(I96*H96,2)</f>
        <v>0</v>
      </c>
      <c r="K96" s="194" t="s">
        <v>126</v>
      </c>
      <c r="L96" s="45"/>
      <c r="M96" s="199" t="s">
        <v>5</v>
      </c>
      <c r="N96" s="200" t="s">
        <v>43</v>
      </c>
      <c r="O96" s="46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120</v>
      </c>
      <c r="AT96" s="23" t="s">
        <v>122</v>
      </c>
      <c r="AU96" s="23" t="s">
        <v>80</v>
      </c>
      <c r="AY96" s="23" t="s">
        <v>121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80</v>
      </c>
      <c r="BK96" s="203">
        <f>ROUND(I96*H96,2)</f>
        <v>0</v>
      </c>
      <c r="BL96" s="23" t="s">
        <v>120</v>
      </c>
      <c r="BM96" s="23" t="s">
        <v>145</v>
      </c>
    </row>
    <row r="97" s="10" customFormat="1">
      <c r="B97" s="204"/>
      <c r="D97" s="205" t="s">
        <v>128</v>
      </c>
      <c r="E97" s="206" t="s">
        <v>5</v>
      </c>
      <c r="F97" s="207" t="s">
        <v>129</v>
      </c>
      <c r="H97" s="206" t="s">
        <v>5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6" t="s">
        <v>128</v>
      </c>
      <c r="AU97" s="206" t="s">
        <v>80</v>
      </c>
      <c r="AV97" s="10" t="s">
        <v>80</v>
      </c>
      <c r="AW97" s="10" t="s">
        <v>36</v>
      </c>
      <c r="AX97" s="10" t="s">
        <v>72</v>
      </c>
      <c r="AY97" s="206" t="s">
        <v>121</v>
      </c>
    </row>
    <row r="98" s="11" customFormat="1">
      <c r="B98" s="212"/>
      <c r="D98" s="205" t="s">
        <v>128</v>
      </c>
      <c r="E98" s="213" t="s">
        <v>5</v>
      </c>
      <c r="F98" s="214" t="s">
        <v>146</v>
      </c>
      <c r="H98" s="215">
        <v>74.200000000000003</v>
      </c>
      <c r="I98" s="216"/>
      <c r="L98" s="212"/>
      <c r="M98" s="217"/>
      <c r="N98" s="218"/>
      <c r="O98" s="218"/>
      <c r="P98" s="218"/>
      <c r="Q98" s="218"/>
      <c r="R98" s="218"/>
      <c r="S98" s="218"/>
      <c r="T98" s="219"/>
      <c r="AT98" s="213" t="s">
        <v>128</v>
      </c>
      <c r="AU98" s="213" t="s">
        <v>80</v>
      </c>
      <c r="AV98" s="11" t="s">
        <v>82</v>
      </c>
      <c r="AW98" s="11" t="s">
        <v>36</v>
      </c>
      <c r="AX98" s="11" t="s">
        <v>72</v>
      </c>
      <c r="AY98" s="213" t="s">
        <v>121</v>
      </c>
    </row>
    <row r="99" s="12" customFormat="1">
      <c r="B99" s="220"/>
      <c r="D99" s="205" t="s">
        <v>128</v>
      </c>
      <c r="E99" s="221" t="s">
        <v>5</v>
      </c>
      <c r="F99" s="222" t="s">
        <v>131</v>
      </c>
      <c r="H99" s="223">
        <v>74.200000000000003</v>
      </c>
      <c r="I99" s="224"/>
      <c r="L99" s="220"/>
      <c r="M99" s="225"/>
      <c r="N99" s="226"/>
      <c r="O99" s="226"/>
      <c r="P99" s="226"/>
      <c r="Q99" s="226"/>
      <c r="R99" s="226"/>
      <c r="S99" s="226"/>
      <c r="T99" s="227"/>
      <c r="AT99" s="221" t="s">
        <v>128</v>
      </c>
      <c r="AU99" s="221" t="s">
        <v>80</v>
      </c>
      <c r="AV99" s="12" t="s">
        <v>120</v>
      </c>
      <c r="AW99" s="12" t="s">
        <v>36</v>
      </c>
      <c r="AX99" s="12" t="s">
        <v>80</v>
      </c>
      <c r="AY99" s="221" t="s">
        <v>121</v>
      </c>
    </row>
    <row r="100" s="1" customFormat="1" ht="25.5" customHeight="1">
      <c r="B100" s="191"/>
      <c r="C100" s="192" t="s">
        <v>147</v>
      </c>
      <c r="D100" s="192" t="s">
        <v>122</v>
      </c>
      <c r="E100" s="193" t="s">
        <v>148</v>
      </c>
      <c r="F100" s="194" t="s">
        <v>149</v>
      </c>
      <c r="G100" s="195" t="s">
        <v>150</v>
      </c>
      <c r="H100" s="196">
        <v>32.200000000000003</v>
      </c>
      <c r="I100" s="197"/>
      <c r="J100" s="198">
        <f>ROUND(I100*H100,2)</f>
        <v>0</v>
      </c>
      <c r="K100" s="194" t="s">
        <v>151</v>
      </c>
      <c r="L100" s="45"/>
      <c r="M100" s="199" t="s">
        <v>5</v>
      </c>
      <c r="N100" s="200" t="s">
        <v>43</v>
      </c>
      <c r="O100" s="46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120</v>
      </c>
      <c r="AT100" s="23" t="s">
        <v>122</v>
      </c>
      <c r="AU100" s="23" t="s">
        <v>80</v>
      </c>
      <c r="AY100" s="23" t="s">
        <v>121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80</v>
      </c>
      <c r="BK100" s="203">
        <f>ROUND(I100*H100,2)</f>
        <v>0</v>
      </c>
      <c r="BL100" s="23" t="s">
        <v>120</v>
      </c>
      <c r="BM100" s="23" t="s">
        <v>152</v>
      </c>
    </row>
    <row r="101" s="10" customFormat="1">
      <c r="B101" s="204"/>
      <c r="D101" s="205" t="s">
        <v>128</v>
      </c>
      <c r="E101" s="206" t="s">
        <v>5</v>
      </c>
      <c r="F101" s="207" t="s">
        <v>129</v>
      </c>
      <c r="H101" s="206" t="s">
        <v>5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6" t="s">
        <v>128</v>
      </c>
      <c r="AU101" s="206" t="s">
        <v>80</v>
      </c>
      <c r="AV101" s="10" t="s">
        <v>80</v>
      </c>
      <c r="AW101" s="10" t="s">
        <v>36</v>
      </c>
      <c r="AX101" s="10" t="s">
        <v>72</v>
      </c>
      <c r="AY101" s="206" t="s">
        <v>121</v>
      </c>
    </row>
    <row r="102" s="11" customFormat="1">
      <c r="B102" s="212"/>
      <c r="D102" s="205" t="s">
        <v>128</v>
      </c>
      <c r="E102" s="213" t="s">
        <v>5</v>
      </c>
      <c r="F102" s="214" t="s">
        <v>153</v>
      </c>
      <c r="H102" s="215">
        <v>32.200000000000003</v>
      </c>
      <c r="I102" s="216"/>
      <c r="L102" s="212"/>
      <c r="M102" s="217"/>
      <c r="N102" s="218"/>
      <c r="O102" s="218"/>
      <c r="P102" s="218"/>
      <c r="Q102" s="218"/>
      <c r="R102" s="218"/>
      <c r="S102" s="218"/>
      <c r="T102" s="219"/>
      <c r="AT102" s="213" t="s">
        <v>128</v>
      </c>
      <c r="AU102" s="213" t="s">
        <v>80</v>
      </c>
      <c r="AV102" s="11" t="s">
        <v>82</v>
      </c>
      <c r="AW102" s="11" t="s">
        <v>36</v>
      </c>
      <c r="AX102" s="11" t="s">
        <v>72</v>
      </c>
      <c r="AY102" s="213" t="s">
        <v>121</v>
      </c>
    </row>
    <row r="103" s="12" customFormat="1">
      <c r="B103" s="220"/>
      <c r="D103" s="205" t="s">
        <v>128</v>
      </c>
      <c r="E103" s="221" t="s">
        <v>5</v>
      </c>
      <c r="F103" s="222" t="s">
        <v>131</v>
      </c>
      <c r="H103" s="223">
        <v>32.200000000000003</v>
      </c>
      <c r="I103" s="224"/>
      <c r="L103" s="220"/>
      <c r="M103" s="225"/>
      <c r="N103" s="226"/>
      <c r="O103" s="226"/>
      <c r="P103" s="226"/>
      <c r="Q103" s="226"/>
      <c r="R103" s="226"/>
      <c r="S103" s="226"/>
      <c r="T103" s="227"/>
      <c r="AT103" s="221" t="s">
        <v>128</v>
      </c>
      <c r="AU103" s="221" t="s">
        <v>80</v>
      </c>
      <c r="AV103" s="12" t="s">
        <v>120</v>
      </c>
      <c r="AW103" s="12" t="s">
        <v>36</v>
      </c>
      <c r="AX103" s="12" t="s">
        <v>80</v>
      </c>
      <c r="AY103" s="221" t="s">
        <v>121</v>
      </c>
    </row>
    <row r="104" s="1" customFormat="1" ht="16.5" customHeight="1">
      <c r="B104" s="191"/>
      <c r="C104" s="192" t="s">
        <v>154</v>
      </c>
      <c r="D104" s="192" t="s">
        <v>122</v>
      </c>
      <c r="E104" s="193" t="s">
        <v>155</v>
      </c>
      <c r="F104" s="194" t="s">
        <v>156</v>
      </c>
      <c r="G104" s="195" t="s">
        <v>157</v>
      </c>
      <c r="H104" s="196">
        <v>269.63999999999999</v>
      </c>
      <c r="I104" s="197"/>
      <c r="J104" s="198">
        <f>ROUND(I104*H104,2)</f>
        <v>0</v>
      </c>
      <c r="K104" s="194" t="s">
        <v>5</v>
      </c>
      <c r="L104" s="45"/>
      <c r="M104" s="199" t="s">
        <v>5</v>
      </c>
      <c r="N104" s="200" t="s">
        <v>43</v>
      </c>
      <c r="O104" s="46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3" t="s">
        <v>120</v>
      </c>
      <c r="AT104" s="23" t="s">
        <v>122</v>
      </c>
      <c r="AU104" s="23" t="s">
        <v>80</v>
      </c>
      <c r="AY104" s="23" t="s">
        <v>121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80</v>
      </c>
      <c r="BK104" s="203">
        <f>ROUND(I104*H104,2)</f>
        <v>0</v>
      </c>
      <c r="BL104" s="23" t="s">
        <v>120</v>
      </c>
      <c r="BM104" s="23" t="s">
        <v>158</v>
      </c>
    </row>
    <row r="105" s="10" customFormat="1">
      <c r="B105" s="204"/>
      <c r="D105" s="205" t="s">
        <v>128</v>
      </c>
      <c r="E105" s="206" t="s">
        <v>5</v>
      </c>
      <c r="F105" s="207" t="s">
        <v>129</v>
      </c>
      <c r="H105" s="206" t="s">
        <v>5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6" t="s">
        <v>128</v>
      </c>
      <c r="AU105" s="206" t="s">
        <v>80</v>
      </c>
      <c r="AV105" s="10" t="s">
        <v>80</v>
      </c>
      <c r="AW105" s="10" t="s">
        <v>36</v>
      </c>
      <c r="AX105" s="10" t="s">
        <v>72</v>
      </c>
      <c r="AY105" s="206" t="s">
        <v>121</v>
      </c>
    </row>
    <row r="106" s="11" customFormat="1">
      <c r="B106" s="212"/>
      <c r="D106" s="205" t="s">
        <v>128</v>
      </c>
      <c r="E106" s="213" t="s">
        <v>5</v>
      </c>
      <c r="F106" s="214" t="s">
        <v>159</v>
      </c>
      <c r="H106" s="215">
        <v>269.63999999999999</v>
      </c>
      <c r="I106" s="216"/>
      <c r="L106" s="212"/>
      <c r="M106" s="217"/>
      <c r="N106" s="218"/>
      <c r="O106" s="218"/>
      <c r="P106" s="218"/>
      <c r="Q106" s="218"/>
      <c r="R106" s="218"/>
      <c r="S106" s="218"/>
      <c r="T106" s="219"/>
      <c r="AT106" s="213" t="s">
        <v>128</v>
      </c>
      <c r="AU106" s="213" t="s">
        <v>80</v>
      </c>
      <c r="AV106" s="11" t="s">
        <v>82</v>
      </c>
      <c r="AW106" s="11" t="s">
        <v>36</v>
      </c>
      <c r="AX106" s="11" t="s">
        <v>72</v>
      </c>
      <c r="AY106" s="213" t="s">
        <v>121</v>
      </c>
    </row>
    <row r="107" s="12" customFormat="1">
      <c r="B107" s="220"/>
      <c r="D107" s="205" t="s">
        <v>128</v>
      </c>
      <c r="E107" s="221" t="s">
        <v>5</v>
      </c>
      <c r="F107" s="222" t="s">
        <v>131</v>
      </c>
      <c r="H107" s="223">
        <v>269.63999999999999</v>
      </c>
      <c r="I107" s="224"/>
      <c r="L107" s="220"/>
      <c r="M107" s="225"/>
      <c r="N107" s="226"/>
      <c r="O107" s="226"/>
      <c r="P107" s="226"/>
      <c r="Q107" s="226"/>
      <c r="R107" s="226"/>
      <c r="S107" s="226"/>
      <c r="T107" s="227"/>
      <c r="AT107" s="221" t="s">
        <v>128</v>
      </c>
      <c r="AU107" s="221" t="s">
        <v>80</v>
      </c>
      <c r="AV107" s="12" t="s">
        <v>120</v>
      </c>
      <c r="AW107" s="12" t="s">
        <v>36</v>
      </c>
      <c r="AX107" s="12" t="s">
        <v>80</v>
      </c>
      <c r="AY107" s="221" t="s">
        <v>121</v>
      </c>
    </row>
    <row r="108" s="1" customFormat="1" ht="16.5" customHeight="1">
      <c r="B108" s="191"/>
      <c r="C108" s="192" t="s">
        <v>160</v>
      </c>
      <c r="D108" s="192" t="s">
        <v>122</v>
      </c>
      <c r="E108" s="193" t="s">
        <v>161</v>
      </c>
      <c r="F108" s="194" t="s">
        <v>162</v>
      </c>
      <c r="G108" s="195" t="s">
        <v>150</v>
      </c>
      <c r="H108" s="196">
        <v>14</v>
      </c>
      <c r="I108" s="197"/>
      <c r="J108" s="198">
        <f>ROUND(I108*H108,2)</f>
        <v>0</v>
      </c>
      <c r="K108" s="194" t="s">
        <v>5</v>
      </c>
      <c r="L108" s="45"/>
      <c r="M108" s="199" t="s">
        <v>5</v>
      </c>
      <c r="N108" s="200" t="s">
        <v>43</v>
      </c>
      <c r="O108" s="46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3" t="s">
        <v>120</v>
      </c>
      <c r="AT108" s="23" t="s">
        <v>122</v>
      </c>
      <c r="AU108" s="23" t="s">
        <v>80</v>
      </c>
      <c r="AY108" s="23" t="s">
        <v>121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80</v>
      </c>
      <c r="BK108" s="203">
        <f>ROUND(I108*H108,2)</f>
        <v>0</v>
      </c>
      <c r="BL108" s="23" t="s">
        <v>120</v>
      </c>
      <c r="BM108" s="23" t="s">
        <v>163</v>
      </c>
    </row>
    <row r="109" s="10" customFormat="1">
      <c r="B109" s="204"/>
      <c r="D109" s="205" t="s">
        <v>128</v>
      </c>
      <c r="E109" s="206" t="s">
        <v>5</v>
      </c>
      <c r="F109" s="207" t="s">
        <v>164</v>
      </c>
      <c r="H109" s="206" t="s">
        <v>5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6" t="s">
        <v>128</v>
      </c>
      <c r="AU109" s="206" t="s">
        <v>80</v>
      </c>
      <c r="AV109" s="10" t="s">
        <v>80</v>
      </c>
      <c r="AW109" s="10" t="s">
        <v>36</v>
      </c>
      <c r="AX109" s="10" t="s">
        <v>72</v>
      </c>
      <c r="AY109" s="206" t="s">
        <v>121</v>
      </c>
    </row>
    <row r="110" s="10" customFormat="1">
      <c r="B110" s="204"/>
      <c r="D110" s="205" t="s">
        <v>128</v>
      </c>
      <c r="E110" s="206" t="s">
        <v>5</v>
      </c>
      <c r="F110" s="207" t="s">
        <v>129</v>
      </c>
      <c r="H110" s="206" t="s">
        <v>5</v>
      </c>
      <c r="I110" s="208"/>
      <c r="L110" s="204"/>
      <c r="M110" s="209"/>
      <c r="N110" s="210"/>
      <c r="O110" s="210"/>
      <c r="P110" s="210"/>
      <c r="Q110" s="210"/>
      <c r="R110" s="210"/>
      <c r="S110" s="210"/>
      <c r="T110" s="211"/>
      <c r="AT110" s="206" t="s">
        <v>128</v>
      </c>
      <c r="AU110" s="206" t="s">
        <v>80</v>
      </c>
      <c r="AV110" s="10" t="s">
        <v>80</v>
      </c>
      <c r="AW110" s="10" t="s">
        <v>36</v>
      </c>
      <c r="AX110" s="10" t="s">
        <v>72</v>
      </c>
      <c r="AY110" s="206" t="s">
        <v>121</v>
      </c>
    </row>
    <row r="111" s="11" customFormat="1">
      <c r="B111" s="212"/>
      <c r="D111" s="205" t="s">
        <v>128</v>
      </c>
      <c r="E111" s="213" t="s">
        <v>5</v>
      </c>
      <c r="F111" s="214" t="s">
        <v>165</v>
      </c>
      <c r="H111" s="215">
        <v>14</v>
      </c>
      <c r="I111" s="216"/>
      <c r="L111" s="212"/>
      <c r="M111" s="217"/>
      <c r="N111" s="218"/>
      <c r="O111" s="218"/>
      <c r="P111" s="218"/>
      <c r="Q111" s="218"/>
      <c r="R111" s="218"/>
      <c r="S111" s="218"/>
      <c r="T111" s="219"/>
      <c r="AT111" s="213" t="s">
        <v>128</v>
      </c>
      <c r="AU111" s="213" t="s">
        <v>80</v>
      </c>
      <c r="AV111" s="11" t="s">
        <v>82</v>
      </c>
      <c r="AW111" s="11" t="s">
        <v>36</v>
      </c>
      <c r="AX111" s="11" t="s">
        <v>72</v>
      </c>
      <c r="AY111" s="213" t="s">
        <v>121</v>
      </c>
    </row>
    <row r="112" s="12" customFormat="1">
      <c r="B112" s="220"/>
      <c r="D112" s="205" t="s">
        <v>128</v>
      </c>
      <c r="E112" s="221" t="s">
        <v>5</v>
      </c>
      <c r="F112" s="222" t="s">
        <v>131</v>
      </c>
      <c r="H112" s="223">
        <v>14</v>
      </c>
      <c r="I112" s="224"/>
      <c r="L112" s="220"/>
      <c r="M112" s="225"/>
      <c r="N112" s="226"/>
      <c r="O112" s="226"/>
      <c r="P112" s="226"/>
      <c r="Q112" s="226"/>
      <c r="R112" s="226"/>
      <c r="S112" s="226"/>
      <c r="T112" s="227"/>
      <c r="AT112" s="221" t="s">
        <v>128</v>
      </c>
      <c r="AU112" s="221" t="s">
        <v>80</v>
      </c>
      <c r="AV112" s="12" t="s">
        <v>120</v>
      </c>
      <c r="AW112" s="12" t="s">
        <v>36</v>
      </c>
      <c r="AX112" s="12" t="s">
        <v>80</v>
      </c>
      <c r="AY112" s="221" t="s">
        <v>121</v>
      </c>
    </row>
    <row r="113" s="1" customFormat="1" ht="25.5" customHeight="1">
      <c r="B113" s="191"/>
      <c r="C113" s="192" t="s">
        <v>166</v>
      </c>
      <c r="D113" s="192" t="s">
        <v>122</v>
      </c>
      <c r="E113" s="193" t="s">
        <v>167</v>
      </c>
      <c r="F113" s="194" t="s">
        <v>168</v>
      </c>
      <c r="G113" s="195" t="s">
        <v>150</v>
      </c>
      <c r="H113" s="196">
        <v>32.200000000000003</v>
      </c>
      <c r="I113" s="197"/>
      <c r="J113" s="198">
        <f>ROUND(I113*H113,2)</f>
        <v>0</v>
      </c>
      <c r="K113" s="194" t="s">
        <v>5</v>
      </c>
      <c r="L113" s="45"/>
      <c r="M113" s="199" t="s">
        <v>5</v>
      </c>
      <c r="N113" s="200" t="s">
        <v>43</v>
      </c>
      <c r="O113" s="46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3" t="s">
        <v>120</v>
      </c>
      <c r="AT113" s="23" t="s">
        <v>122</v>
      </c>
      <c r="AU113" s="23" t="s">
        <v>80</v>
      </c>
      <c r="AY113" s="23" t="s">
        <v>121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80</v>
      </c>
      <c r="BK113" s="203">
        <f>ROUND(I113*H113,2)</f>
        <v>0</v>
      </c>
      <c r="BL113" s="23" t="s">
        <v>120</v>
      </c>
      <c r="BM113" s="23" t="s">
        <v>169</v>
      </c>
    </row>
    <row r="114" s="10" customFormat="1">
      <c r="B114" s="204"/>
      <c r="D114" s="205" t="s">
        <v>128</v>
      </c>
      <c r="E114" s="206" t="s">
        <v>5</v>
      </c>
      <c r="F114" s="207" t="s">
        <v>129</v>
      </c>
      <c r="H114" s="206" t="s">
        <v>5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6" t="s">
        <v>128</v>
      </c>
      <c r="AU114" s="206" t="s">
        <v>80</v>
      </c>
      <c r="AV114" s="10" t="s">
        <v>80</v>
      </c>
      <c r="AW114" s="10" t="s">
        <v>36</v>
      </c>
      <c r="AX114" s="10" t="s">
        <v>72</v>
      </c>
      <c r="AY114" s="206" t="s">
        <v>121</v>
      </c>
    </row>
    <row r="115" s="11" customFormat="1">
      <c r="B115" s="212"/>
      <c r="D115" s="205" t="s">
        <v>128</v>
      </c>
      <c r="E115" s="213" t="s">
        <v>5</v>
      </c>
      <c r="F115" s="214" t="s">
        <v>153</v>
      </c>
      <c r="H115" s="215">
        <v>32.200000000000003</v>
      </c>
      <c r="I115" s="216"/>
      <c r="L115" s="212"/>
      <c r="M115" s="217"/>
      <c r="N115" s="218"/>
      <c r="O115" s="218"/>
      <c r="P115" s="218"/>
      <c r="Q115" s="218"/>
      <c r="R115" s="218"/>
      <c r="S115" s="218"/>
      <c r="T115" s="219"/>
      <c r="AT115" s="213" t="s">
        <v>128</v>
      </c>
      <c r="AU115" s="213" t="s">
        <v>80</v>
      </c>
      <c r="AV115" s="11" t="s">
        <v>82</v>
      </c>
      <c r="AW115" s="11" t="s">
        <v>36</v>
      </c>
      <c r="AX115" s="11" t="s">
        <v>72</v>
      </c>
      <c r="AY115" s="213" t="s">
        <v>121</v>
      </c>
    </row>
    <row r="116" s="12" customFormat="1">
      <c r="B116" s="220"/>
      <c r="D116" s="205" t="s">
        <v>128</v>
      </c>
      <c r="E116" s="221" t="s">
        <v>5</v>
      </c>
      <c r="F116" s="222" t="s">
        <v>131</v>
      </c>
      <c r="H116" s="223">
        <v>32.200000000000003</v>
      </c>
      <c r="I116" s="224"/>
      <c r="L116" s="220"/>
      <c r="M116" s="225"/>
      <c r="N116" s="226"/>
      <c r="O116" s="226"/>
      <c r="P116" s="226"/>
      <c r="Q116" s="226"/>
      <c r="R116" s="226"/>
      <c r="S116" s="226"/>
      <c r="T116" s="227"/>
      <c r="AT116" s="221" t="s">
        <v>128</v>
      </c>
      <c r="AU116" s="221" t="s">
        <v>80</v>
      </c>
      <c r="AV116" s="12" t="s">
        <v>120</v>
      </c>
      <c r="AW116" s="12" t="s">
        <v>36</v>
      </c>
      <c r="AX116" s="12" t="s">
        <v>80</v>
      </c>
      <c r="AY116" s="221" t="s">
        <v>121</v>
      </c>
    </row>
    <row r="117" s="1" customFormat="1" ht="16.5" customHeight="1">
      <c r="B117" s="191"/>
      <c r="C117" s="228" t="s">
        <v>170</v>
      </c>
      <c r="D117" s="228" t="s">
        <v>171</v>
      </c>
      <c r="E117" s="229" t="s">
        <v>172</v>
      </c>
      <c r="F117" s="230" t="s">
        <v>173</v>
      </c>
      <c r="G117" s="231" t="s">
        <v>174</v>
      </c>
      <c r="H117" s="232">
        <v>0.96599999999999997</v>
      </c>
      <c r="I117" s="233"/>
      <c r="J117" s="234">
        <f>ROUND(I117*H117,2)</f>
        <v>0</v>
      </c>
      <c r="K117" s="230" t="s">
        <v>5</v>
      </c>
      <c r="L117" s="235"/>
      <c r="M117" s="236" t="s">
        <v>5</v>
      </c>
      <c r="N117" s="237" t="s">
        <v>43</v>
      </c>
      <c r="O117" s="46"/>
      <c r="P117" s="201">
        <f>O117*H117</f>
        <v>0</v>
      </c>
      <c r="Q117" s="201">
        <v>0.001</v>
      </c>
      <c r="R117" s="201">
        <f>Q117*H117</f>
        <v>0.00096599999999999995</v>
      </c>
      <c r="S117" s="201">
        <v>0</v>
      </c>
      <c r="T117" s="202">
        <f>S117*H117</f>
        <v>0</v>
      </c>
      <c r="AR117" s="23" t="s">
        <v>166</v>
      </c>
      <c r="AT117" s="23" t="s">
        <v>171</v>
      </c>
      <c r="AU117" s="23" t="s">
        <v>80</v>
      </c>
      <c r="AY117" s="23" t="s">
        <v>121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80</v>
      </c>
      <c r="BK117" s="203">
        <f>ROUND(I117*H117,2)</f>
        <v>0</v>
      </c>
      <c r="BL117" s="23" t="s">
        <v>120</v>
      </c>
      <c r="BM117" s="23" t="s">
        <v>175</v>
      </c>
    </row>
    <row r="118" s="10" customFormat="1">
      <c r="B118" s="204"/>
      <c r="D118" s="205" t="s">
        <v>128</v>
      </c>
      <c r="E118" s="206" t="s">
        <v>5</v>
      </c>
      <c r="F118" s="207" t="s">
        <v>129</v>
      </c>
      <c r="H118" s="206" t="s">
        <v>5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6" t="s">
        <v>128</v>
      </c>
      <c r="AU118" s="206" t="s">
        <v>80</v>
      </c>
      <c r="AV118" s="10" t="s">
        <v>80</v>
      </c>
      <c r="AW118" s="10" t="s">
        <v>36</v>
      </c>
      <c r="AX118" s="10" t="s">
        <v>72</v>
      </c>
      <c r="AY118" s="206" t="s">
        <v>121</v>
      </c>
    </row>
    <row r="119" s="11" customFormat="1">
      <c r="B119" s="212"/>
      <c r="D119" s="205" t="s">
        <v>128</v>
      </c>
      <c r="E119" s="213" t="s">
        <v>5</v>
      </c>
      <c r="F119" s="214" t="s">
        <v>176</v>
      </c>
      <c r="H119" s="215">
        <v>0.96599999999999997</v>
      </c>
      <c r="I119" s="216"/>
      <c r="L119" s="212"/>
      <c r="M119" s="217"/>
      <c r="N119" s="218"/>
      <c r="O119" s="218"/>
      <c r="P119" s="218"/>
      <c r="Q119" s="218"/>
      <c r="R119" s="218"/>
      <c r="S119" s="218"/>
      <c r="T119" s="219"/>
      <c r="AT119" s="213" t="s">
        <v>128</v>
      </c>
      <c r="AU119" s="213" t="s">
        <v>80</v>
      </c>
      <c r="AV119" s="11" t="s">
        <v>82</v>
      </c>
      <c r="AW119" s="11" t="s">
        <v>36</v>
      </c>
      <c r="AX119" s="11" t="s">
        <v>72</v>
      </c>
      <c r="AY119" s="213" t="s">
        <v>121</v>
      </c>
    </row>
    <row r="120" s="12" customFormat="1">
      <c r="B120" s="220"/>
      <c r="D120" s="205" t="s">
        <v>128</v>
      </c>
      <c r="E120" s="221" t="s">
        <v>5</v>
      </c>
      <c r="F120" s="222" t="s">
        <v>131</v>
      </c>
      <c r="H120" s="223">
        <v>0.96599999999999997</v>
      </c>
      <c r="I120" s="224"/>
      <c r="L120" s="220"/>
      <c r="M120" s="225"/>
      <c r="N120" s="226"/>
      <c r="O120" s="226"/>
      <c r="P120" s="226"/>
      <c r="Q120" s="226"/>
      <c r="R120" s="226"/>
      <c r="S120" s="226"/>
      <c r="T120" s="227"/>
      <c r="AT120" s="221" t="s">
        <v>128</v>
      </c>
      <c r="AU120" s="221" t="s">
        <v>80</v>
      </c>
      <c r="AV120" s="12" t="s">
        <v>120</v>
      </c>
      <c r="AW120" s="12" t="s">
        <v>36</v>
      </c>
      <c r="AX120" s="12" t="s">
        <v>80</v>
      </c>
      <c r="AY120" s="221" t="s">
        <v>121</v>
      </c>
    </row>
    <row r="121" s="1" customFormat="1" ht="38.25" customHeight="1">
      <c r="B121" s="191"/>
      <c r="C121" s="192" t="s">
        <v>177</v>
      </c>
      <c r="D121" s="192" t="s">
        <v>122</v>
      </c>
      <c r="E121" s="193" t="s">
        <v>178</v>
      </c>
      <c r="F121" s="194" t="s">
        <v>179</v>
      </c>
      <c r="G121" s="195" t="s">
        <v>180</v>
      </c>
      <c r="H121" s="196">
        <v>24</v>
      </c>
      <c r="I121" s="197"/>
      <c r="J121" s="198">
        <f>ROUND(I121*H121,2)</f>
        <v>0</v>
      </c>
      <c r="K121" s="194" t="s">
        <v>181</v>
      </c>
      <c r="L121" s="45"/>
      <c r="M121" s="199" t="s">
        <v>5</v>
      </c>
      <c r="N121" s="200" t="s">
        <v>43</v>
      </c>
      <c r="O121" s="46"/>
      <c r="P121" s="201">
        <f>O121*H121</f>
        <v>0</v>
      </c>
      <c r="Q121" s="201">
        <v>0.00133</v>
      </c>
      <c r="R121" s="201">
        <f>Q121*H121</f>
        <v>0.031920000000000004</v>
      </c>
      <c r="S121" s="201">
        <v>0</v>
      </c>
      <c r="T121" s="202">
        <f>S121*H121</f>
        <v>0</v>
      </c>
      <c r="AR121" s="23" t="s">
        <v>120</v>
      </c>
      <c r="AT121" s="23" t="s">
        <v>122</v>
      </c>
      <c r="AU121" s="23" t="s">
        <v>80</v>
      </c>
      <c r="AY121" s="23" t="s">
        <v>121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80</v>
      </c>
      <c r="BK121" s="203">
        <f>ROUND(I121*H121,2)</f>
        <v>0</v>
      </c>
      <c r="BL121" s="23" t="s">
        <v>120</v>
      </c>
      <c r="BM121" s="23" t="s">
        <v>182</v>
      </c>
    </row>
    <row r="122" s="10" customFormat="1">
      <c r="B122" s="204"/>
      <c r="D122" s="205" t="s">
        <v>128</v>
      </c>
      <c r="E122" s="206" t="s">
        <v>5</v>
      </c>
      <c r="F122" s="207" t="s">
        <v>129</v>
      </c>
      <c r="H122" s="206" t="s">
        <v>5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6" t="s">
        <v>128</v>
      </c>
      <c r="AU122" s="206" t="s">
        <v>80</v>
      </c>
      <c r="AV122" s="10" t="s">
        <v>80</v>
      </c>
      <c r="AW122" s="10" t="s">
        <v>36</v>
      </c>
      <c r="AX122" s="10" t="s">
        <v>72</v>
      </c>
      <c r="AY122" s="206" t="s">
        <v>121</v>
      </c>
    </row>
    <row r="123" s="11" customFormat="1">
      <c r="B123" s="212"/>
      <c r="D123" s="205" t="s">
        <v>128</v>
      </c>
      <c r="E123" s="213" t="s">
        <v>5</v>
      </c>
      <c r="F123" s="214" t="s">
        <v>183</v>
      </c>
      <c r="H123" s="215">
        <v>24</v>
      </c>
      <c r="I123" s="216"/>
      <c r="L123" s="212"/>
      <c r="M123" s="217"/>
      <c r="N123" s="218"/>
      <c r="O123" s="218"/>
      <c r="P123" s="218"/>
      <c r="Q123" s="218"/>
      <c r="R123" s="218"/>
      <c r="S123" s="218"/>
      <c r="T123" s="219"/>
      <c r="AT123" s="213" t="s">
        <v>128</v>
      </c>
      <c r="AU123" s="213" t="s">
        <v>80</v>
      </c>
      <c r="AV123" s="11" t="s">
        <v>82</v>
      </c>
      <c r="AW123" s="11" t="s">
        <v>36</v>
      </c>
      <c r="AX123" s="11" t="s">
        <v>72</v>
      </c>
      <c r="AY123" s="213" t="s">
        <v>121</v>
      </c>
    </row>
    <row r="124" s="12" customFormat="1">
      <c r="B124" s="220"/>
      <c r="D124" s="205" t="s">
        <v>128</v>
      </c>
      <c r="E124" s="221" t="s">
        <v>5</v>
      </c>
      <c r="F124" s="222" t="s">
        <v>131</v>
      </c>
      <c r="H124" s="223">
        <v>24</v>
      </c>
      <c r="I124" s="224"/>
      <c r="L124" s="220"/>
      <c r="M124" s="225"/>
      <c r="N124" s="226"/>
      <c r="O124" s="226"/>
      <c r="P124" s="226"/>
      <c r="Q124" s="226"/>
      <c r="R124" s="226"/>
      <c r="S124" s="226"/>
      <c r="T124" s="227"/>
      <c r="AT124" s="221" t="s">
        <v>128</v>
      </c>
      <c r="AU124" s="221" t="s">
        <v>80</v>
      </c>
      <c r="AV124" s="12" t="s">
        <v>120</v>
      </c>
      <c r="AW124" s="12" t="s">
        <v>36</v>
      </c>
      <c r="AX124" s="12" t="s">
        <v>80</v>
      </c>
      <c r="AY124" s="221" t="s">
        <v>121</v>
      </c>
    </row>
    <row r="125" s="1" customFormat="1" ht="16.5" customHeight="1">
      <c r="B125" s="191"/>
      <c r="C125" s="192" t="s">
        <v>118</v>
      </c>
      <c r="D125" s="192" t="s">
        <v>122</v>
      </c>
      <c r="E125" s="193" t="s">
        <v>184</v>
      </c>
      <c r="F125" s="194" t="s">
        <v>185</v>
      </c>
      <c r="G125" s="195" t="s">
        <v>180</v>
      </c>
      <c r="H125" s="196">
        <v>24</v>
      </c>
      <c r="I125" s="197"/>
      <c r="J125" s="198">
        <f>ROUND(I125*H125,2)</f>
        <v>0</v>
      </c>
      <c r="K125" s="194" t="s">
        <v>181</v>
      </c>
      <c r="L125" s="45"/>
      <c r="M125" s="199" t="s">
        <v>5</v>
      </c>
      <c r="N125" s="200" t="s">
        <v>43</v>
      </c>
      <c r="O125" s="46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3" t="s">
        <v>120</v>
      </c>
      <c r="AT125" s="23" t="s">
        <v>122</v>
      </c>
      <c r="AU125" s="23" t="s">
        <v>80</v>
      </c>
      <c r="AY125" s="23" t="s">
        <v>121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80</v>
      </c>
      <c r="BK125" s="203">
        <f>ROUND(I125*H125,2)</f>
        <v>0</v>
      </c>
      <c r="BL125" s="23" t="s">
        <v>120</v>
      </c>
      <c r="BM125" s="23" t="s">
        <v>186</v>
      </c>
    </row>
    <row r="126" s="10" customFormat="1">
      <c r="B126" s="204"/>
      <c r="D126" s="205" t="s">
        <v>128</v>
      </c>
      <c r="E126" s="206" t="s">
        <v>5</v>
      </c>
      <c r="F126" s="207" t="s">
        <v>129</v>
      </c>
      <c r="H126" s="206" t="s">
        <v>5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6" t="s">
        <v>128</v>
      </c>
      <c r="AU126" s="206" t="s">
        <v>80</v>
      </c>
      <c r="AV126" s="10" t="s">
        <v>80</v>
      </c>
      <c r="AW126" s="10" t="s">
        <v>36</v>
      </c>
      <c r="AX126" s="10" t="s">
        <v>72</v>
      </c>
      <c r="AY126" s="206" t="s">
        <v>121</v>
      </c>
    </row>
    <row r="127" s="11" customFormat="1">
      <c r="B127" s="212"/>
      <c r="D127" s="205" t="s">
        <v>128</v>
      </c>
      <c r="E127" s="213" t="s">
        <v>5</v>
      </c>
      <c r="F127" s="214" t="s">
        <v>183</v>
      </c>
      <c r="H127" s="215">
        <v>24</v>
      </c>
      <c r="I127" s="216"/>
      <c r="L127" s="212"/>
      <c r="M127" s="217"/>
      <c r="N127" s="218"/>
      <c r="O127" s="218"/>
      <c r="P127" s="218"/>
      <c r="Q127" s="218"/>
      <c r="R127" s="218"/>
      <c r="S127" s="218"/>
      <c r="T127" s="219"/>
      <c r="AT127" s="213" t="s">
        <v>128</v>
      </c>
      <c r="AU127" s="213" t="s">
        <v>80</v>
      </c>
      <c r="AV127" s="11" t="s">
        <v>82</v>
      </c>
      <c r="AW127" s="11" t="s">
        <v>36</v>
      </c>
      <c r="AX127" s="11" t="s">
        <v>72</v>
      </c>
      <c r="AY127" s="213" t="s">
        <v>121</v>
      </c>
    </row>
    <row r="128" s="12" customFormat="1">
      <c r="B128" s="220"/>
      <c r="D128" s="205" t="s">
        <v>128</v>
      </c>
      <c r="E128" s="221" t="s">
        <v>5</v>
      </c>
      <c r="F128" s="222" t="s">
        <v>131</v>
      </c>
      <c r="H128" s="223">
        <v>24</v>
      </c>
      <c r="I128" s="224"/>
      <c r="L128" s="220"/>
      <c r="M128" s="225"/>
      <c r="N128" s="226"/>
      <c r="O128" s="226"/>
      <c r="P128" s="226"/>
      <c r="Q128" s="226"/>
      <c r="R128" s="226"/>
      <c r="S128" s="226"/>
      <c r="T128" s="227"/>
      <c r="AT128" s="221" t="s">
        <v>128</v>
      </c>
      <c r="AU128" s="221" t="s">
        <v>80</v>
      </c>
      <c r="AV128" s="12" t="s">
        <v>120</v>
      </c>
      <c r="AW128" s="12" t="s">
        <v>36</v>
      </c>
      <c r="AX128" s="12" t="s">
        <v>80</v>
      </c>
      <c r="AY128" s="221" t="s">
        <v>121</v>
      </c>
    </row>
    <row r="129" s="1" customFormat="1" ht="16.5" customHeight="1">
      <c r="B129" s="191"/>
      <c r="C129" s="228" t="s">
        <v>187</v>
      </c>
      <c r="D129" s="228" t="s">
        <v>171</v>
      </c>
      <c r="E129" s="229" t="s">
        <v>188</v>
      </c>
      <c r="F129" s="230" t="s">
        <v>189</v>
      </c>
      <c r="G129" s="231" t="s">
        <v>190</v>
      </c>
      <c r="H129" s="232">
        <v>0.55200000000000005</v>
      </c>
      <c r="I129" s="233"/>
      <c r="J129" s="234">
        <f>ROUND(I129*H129,2)</f>
        <v>0</v>
      </c>
      <c r="K129" s="230" t="s">
        <v>126</v>
      </c>
      <c r="L129" s="235"/>
      <c r="M129" s="236" t="s">
        <v>5</v>
      </c>
      <c r="N129" s="237" t="s">
        <v>43</v>
      </c>
      <c r="O129" s="46"/>
      <c r="P129" s="201">
        <f>O129*H129</f>
        <v>0</v>
      </c>
      <c r="Q129" s="201">
        <v>1</v>
      </c>
      <c r="R129" s="201">
        <f>Q129*H129</f>
        <v>0.55200000000000005</v>
      </c>
      <c r="S129" s="201">
        <v>0</v>
      </c>
      <c r="T129" s="202">
        <f>S129*H129</f>
        <v>0</v>
      </c>
      <c r="AR129" s="23" t="s">
        <v>166</v>
      </c>
      <c r="AT129" s="23" t="s">
        <v>171</v>
      </c>
      <c r="AU129" s="23" t="s">
        <v>80</v>
      </c>
      <c r="AY129" s="23" t="s">
        <v>121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120</v>
      </c>
      <c r="BM129" s="23" t="s">
        <v>191</v>
      </c>
    </row>
    <row r="130" s="10" customFormat="1">
      <c r="B130" s="204"/>
      <c r="D130" s="205" t="s">
        <v>128</v>
      </c>
      <c r="E130" s="206" t="s">
        <v>5</v>
      </c>
      <c r="F130" s="207" t="s">
        <v>129</v>
      </c>
      <c r="H130" s="206" t="s">
        <v>5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6" t="s">
        <v>128</v>
      </c>
      <c r="AU130" s="206" t="s">
        <v>80</v>
      </c>
      <c r="AV130" s="10" t="s">
        <v>80</v>
      </c>
      <c r="AW130" s="10" t="s">
        <v>36</v>
      </c>
      <c r="AX130" s="10" t="s">
        <v>72</v>
      </c>
      <c r="AY130" s="206" t="s">
        <v>121</v>
      </c>
    </row>
    <row r="131" s="11" customFormat="1">
      <c r="B131" s="212"/>
      <c r="D131" s="205" t="s">
        <v>128</v>
      </c>
      <c r="E131" s="213" t="s">
        <v>5</v>
      </c>
      <c r="F131" s="214" t="s">
        <v>192</v>
      </c>
      <c r="H131" s="215">
        <v>0.55200000000000005</v>
      </c>
      <c r="I131" s="216"/>
      <c r="L131" s="212"/>
      <c r="M131" s="217"/>
      <c r="N131" s="218"/>
      <c r="O131" s="218"/>
      <c r="P131" s="218"/>
      <c r="Q131" s="218"/>
      <c r="R131" s="218"/>
      <c r="S131" s="218"/>
      <c r="T131" s="219"/>
      <c r="AT131" s="213" t="s">
        <v>128</v>
      </c>
      <c r="AU131" s="213" t="s">
        <v>80</v>
      </c>
      <c r="AV131" s="11" t="s">
        <v>82</v>
      </c>
      <c r="AW131" s="11" t="s">
        <v>36</v>
      </c>
      <c r="AX131" s="11" t="s">
        <v>72</v>
      </c>
      <c r="AY131" s="213" t="s">
        <v>121</v>
      </c>
    </row>
    <row r="132" s="12" customFormat="1">
      <c r="B132" s="220"/>
      <c r="D132" s="205" t="s">
        <v>128</v>
      </c>
      <c r="E132" s="221" t="s">
        <v>5</v>
      </c>
      <c r="F132" s="222" t="s">
        <v>131</v>
      </c>
      <c r="H132" s="223">
        <v>0.55200000000000005</v>
      </c>
      <c r="I132" s="224"/>
      <c r="L132" s="220"/>
      <c r="M132" s="225"/>
      <c r="N132" s="226"/>
      <c r="O132" s="226"/>
      <c r="P132" s="226"/>
      <c r="Q132" s="226"/>
      <c r="R132" s="226"/>
      <c r="S132" s="226"/>
      <c r="T132" s="227"/>
      <c r="AT132" s="221" t="s">
        <v>128</v>
      </c>
      <c r="AU132" s="221" t="s">
        <v>80</v>
      </c>
      <c r="AV132" s="12" t="s">
        <v>120</v>
      </c>
      <c r="AW132" s="12" t="s">
        <v>36</v>
      </c>
      <c r="AX132" s="12" t="s">
        <v>80</v>
      </c>
      <c r="AY132" s="221" t="s">
        <v>121</v>
      </c>
    </row>
    <row r="133" s="1" customFormat="1" ht="25.5" customHeight="1">
      <c r="B133" s="191"/>
      <c r="C133" s="192" t="s">
        <v>193</v>
      </c>
      <c r="D133" s="192" t="s">
        <v>122</v>
      </c>
      <c r="E133" s="193" t="s">
        <v>194</v>
      </c>
      <c r="F133" s="194" t="s">
        <v>195</v>
      </c>
      <c r="G133" s="195" t="s">
        <v>196</v>
      </c>
      <c r="H133" s="196">
        <v>56</v>
      </c>
      <c r="I133" s="197"/>
      <c r="J133" s="198">
        <f>ROUND(I133*H133,2)</f>
        <v>0</v>
      </c>
      <c r="K133" s="194" t="s">
        <v>181</v>
      </c>
      <c r="L133" s="45"/>
      <c r="M133" s="199" t="s">
        <v>5</v>
      </c>
      <c r="N133" s="200" t="s">
        <v>43</v>
      </c>
      <c r="O133" s="46"/>
      <c r="P133" s="201">
        <f>O133*H133</f>
        <v>0</v>
      </c>
      <c r="Q133" s="201">
        <v>0.0264</v>
      </c>
      <c r="R133" s="201">
        <f>Q133*H133</f>
        <v>1.4783999999999999</v>
      </c>
      <c r="S133" s="201">
        <v>0</v>
      </c>
      <c r="T133" s="202">
        <f>S133*H133</f>
        <v>0</v>
      </c>
      <c r="AR133" s="23" t="s">
        <v>120</v>
      </c>
      <c r="AT133" s="23" t="s">
        <v>122</v>
      </c>
      <c r="AU133" s="23" t="s">
        <v>80</v>
      </c>
      <c r="AY133" s="23" t="s">
        <v>121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80</v>
      </c>
      <c r="BK133" s="203">
        <f>ROUND(I133*H133,2)</f>
        <v>0</v>
      </c>
      <c r="BL133" s="23" t="s">
        <v>120</v>
      </c>
      <c r="BM133" s="23" t="s">
        <v>197</v>
      </c>
    </row>
    <row r="134" s="10" customFormat="1">
      <c r="B134" s="204"/>
      <c r="D134" s="205" t="s">
        <v>128</v>
      </c>
      <c r="E134" s="206" t="s">
        <v>5</v>
      </c>
      <c r="F134" s="207" t="s">
        <v>129</v>
      </c>
      <c r="H134" s="206" t="s">
        <v>5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6" t="s">
        <v>128</v>
      </c>
      <c r="AU134" s="206" t="s">
        <v>80</v>
      </c>
      <c r="AV134" s="10" t="s">
        <v>80</v>
      </c>
      <c r="AW134" s="10" t="s">
        <v>36</v>
      </c>
      <c r="AX134" s="10" t="s">
        <v>72</v>
      </c>
      <c r="AY134" s="206" t="s">
        <v>121</v>
      </c>
    </row>
    <row r="135" s="11" customFormat="1">
      <c r="B135" s="212"/>
      <c r="D135" s="205" t="s">
        <v>128</v>
      </c>
      <c r="E135" s="213" t="s">
        <v>5</v>
      </c>
      <c r="F135" s="214" t="s">
        <v>198</v>
      </c>
      <c r="H135" s="215">
        <v>56</v>
      </c>
      <c r="I135" s="216"/>
      <c r="L135" s="212"/>
      <c r="M135" s="217"/>
      <c r="N135" s="218"/>
      <c r="O135" s="218"/>
      <c r="P135" s="218"/>
      <c r="Q135" s="218"/>
      <c r="R135" s="218"/>
      <c r="S135" s="218"/>
      <c r="T135" s="219"/>
      <c r="AT135" s="213" t="s">
        <v>128</v>
      </c>
      <c r="AU135" s="213" t="s">
        <v>80</v>
      </c>
      <c r="AV135" s="11" t="s">
        <v>82</v>
      </c>
      <c r="AW135" s="11" t="s">
        <v>36</v>
      </c>
      <c r="AX135" s="11" t="s">
        <v>72</v>
      </c>
      <c r="AY135" s="213" t="s">
        <v>121</v>
      </c>
    </row>
    <row r="136" s="12" customFormat="1">
      <c r="B136" s="220"/>
      <c r="D136" s="205" t="s">
        <v>128</v>
      </c>
      <c r="E136" s="221" t="s">
        <v>5</v>
      </c>
      <c r="F136" s="222" t="s">
        <v>131</v>
      </c>
      <c r="H136" s="223">
        <v>56</v>
      </c>
      <c r="I136" s="224"/>
      <c r="L136" s="220"/>
      <c r="M136" s="225"/>
      <c r="N136" s="226"/>
      <c r="O136" s="226"/>
      <c r="P136" s="226"/>
      <c r="Q136" s="226"/>
      <c r="R136" s="226"/>
      <c r="S136" s="226"/>
      <c r="T136" s="227"/>
      <c r="AT136" s="221" t="s">
        <v>128</v>
      </c>
      <c r="AU136" s="221" t="s">
        <v>80</v>
      </c>
      <c r="AV136" s="12" t="s">
        <v>120</v>
      </c>
      <c r="AW136" s="12" t="s">
        <v>36</v>
      </c>
      <c r="AX136" s="12" t="s">
        <v>80</v>
      </c>
      <c r="AY136" s="221" t="s">
        <v>121</v>
      </c>
    </row>
    <row r="137" s="1" customFormat="1" ht="25.5" customHeight="1">
      <c r="B137" s="191"/>
      <c r="C137" s="192" t="s">
        <v>199</v>
      </c>
      <c r="D137" s="192" t="s">
        <v>122</v>
      </c>
      <c r="E137" s="193" t="s">
        <v>200</v>
      </c>
      <c r="F137" s="194" t="s">
        <v>201</v>
      </c>
      <c r="G137" s="195" t="s">
        <v>196</v>
      </c>
      <c r="H137" s="196">
        <v>32.200000000000003</v>
      </c>
      <c r="I137" s="197"/>
      <c r="J137" s="198">
        <f>ROUND(I137*H137,2)</f>
        <v>0</v>
      </c>
      <c r="K137" s="194" t="s">
        <v>181</v>
      </c>
      <c r="L137" s="45"/>
      <c r="M137" s="199" t="s">
        <v>5</v>
      </c>
      <c r="N137" s="200" t="s">
        <v>43</v>
      </c>
      <c r="O137" s="46"/>
      <c r="P137" s="201">
        <f>O137*H137</f>
        <v>0</v>
      </c>
      <c r="Q137" s="201">
        <v>0.00013999999999999999</v>
      </c>
      <c r="R137" s="201">
        <f>Q137*H137</f>
        <v>0.0045079999999999999</v>
      </c>
      <c r="S137" s="201">
        <v>0</v>
      </c>
      <c r="T137" s="202">
        <f>S137*H137</f>
        <v>0</v>
      </c>
      <c r="AR137" s="23" t="s">
        <v>202</v>
      </c>
      <c r="AT137" s="23" t="s">
        <v>122</v>
      </c>
      <c r="AU137" s="23" t="s">
        <v>80</v>
      </c>
      <c r="AY137" s="23" t="s">
        <v>121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80</v>
      </c>
      <c r="BK137" s="203">
        <f>ROUND(I137*H137,2)</f>
        <v>0</v>
      </c>
      <c r="BL137" s="23" t="s">
        <v>202</v>
      </c>
      <c r="BM137" s="23" t="s">
        <v>203</v>
      </c>
    </row>
    <row r="138" s="10" customFormat="1">
      <c r="B138" s="204"/>
      <c r="D138" s="205" t="s">
        <v>128</v>
      </c>
      <c r="E138" s="206" t="s">
        <v>5</v>
      </c>
      <c r="F138" s="207" t="s">
        <v>129</v>
      </c>
      <c r="H138" s="206" t="s">
        <v>5</v>
      </c>
      <c r="I138" s="208"/>
      <c r="L138" s="204"/>
      <c r="M138" s="209"/>
      <c r="N138" s="210"/>
      <c r="O138" s="210"/>
      <c r="P138" s="210"/>
      <c r="Q138" s="210"/>
      <c r="R138" s="210"/>
      <c r="S138" s="210"/>
      <c r="T138" s="211"/>
      <c r="AT138" s="206" t="s">
        <v>128</v>
      </c>
      <c r="AU138" s="206" t="s">
        <v>80</v>
      </c>
      <c r="AV138" s="10" t="s">
        <v>80</v>
      </c>
      <c r="AW138" s="10" t="s">
        <v>36</v>
      </c>
      <c r="AX138" s="10" t="s">
        <v>72</v>
      </c>
      <c r="AY138" s="206" t="s">
        <v>121</v>
      </c>
    </row>
    <row r="139" s="11" customFormat="1">
      <c r="B139" s="212"/>
      <c r="D139" s="205" t="s">
        <v>128</v>
      </c>
      <c r="E139" s="213" t="s">
        <v>5</v>
      </c>
      <c r="F139" s="214" t="s">
        <v>153</v>
      </c>
      <c r="H139" s="215">
        <v>32.200000000000003</v>
      </c>
      <c r="I139" s="216"/>
      <c r="L139" s="212"/>
      <c r="M139" s="217"/>
      <c r="N139" s="218"/>
      <c r="O139" s="218"/>
      <c r="P139" s="218"/>
      <c r="Q139" s="218"/>
      <c r="R139" s="218"/>
      <c r="S139" s="218"/>
      <c r="T139" s="219"/>
      <c r="AT139" s="213" t="s">
        <v>128</v>
      </c>
      <c r="AU139" s="213" t="s">
        <v>80</v>
      </c>
      <c r="AV139" s="11" t="s">
        <v>82</v>
      </c>
      <c r="AW139" s="11" t="s">
        <v>36</v>
      </c>
      <c r="AX139" s="11" t="s">
        <v>72</v>
      </c>
      <c r="AY139" s="213" t="s">
        <v>121</v>
      </c>
    </row>
    <row r="140" s="12" customFormat="1">
      <c r="B140" s="220"/>
      <c r="D140" s="205" t="s">
        <v>128</v>
      </c>
      <c r="E140" s="221" t="s">
        <v>5</v>
      </c>
      <c r="F140" s="222" t="s">
        <v>131</v>
      </c>
      <c r="H140" s="223">
        <v>32.200000000000003</v>
      </c>
      <c r="I140" s="224"/>
      <c r="L140" s="220"/>
      <c r="M140" s="225"/>
      <c r="N140" s="226"/>
      <c r="O140" s="226"/>
      <c r="P140" s="226"/>
      <c r="Q140" s="226"/>
      <c r="R140" s="226"/>
      <c r="S140" s="226"/>
      <c r="T140" s="227"/>
      <c r="AT140" s="221" t="s">
        <v>128</v>
      </c>
      <c r="AU140" s="221" t="s">
        <v>80</v>
      </c>
      <c r="AV140" s="12" t="s">
        <v>120</v>
      </c>
      <c r="AW140" s="12" t="s">
        <v>36</v>
      </c>
      <c r="AX140" s="12" t="s">
        <v>80</v>
      </c>
      <c r="AY140" s="221" t="s">
        <v>121</v>
      </c>
    </row>
    <row r="141" s="1" customFormat="1" ht="16.5" customHeight="1">
      <c r="B141" s="191"/>
      <c r="C141" s="228" t="s">
        <v>11</v>
      </c>
      <c r="D141" s="228" t="s">
        <v>171</v>
      </c>
      <c r="E141" s="229" t="s">
        <v>204</v>
      </c>
      <c r="F141" s="230" t="s">
        <v>205</v>
      </c>
      <c r="G141" s="231" t="s">
        <v>196</v>
      </c>
      <c r="H141" s="232">
        <v>33.810000000000002</v>
      </c>
      <c r="I141" s="233"/>
      <c r="J141" s="234">
        <f>ROUND(I141*H141,2)</f>
        <v>0</v>
      </c>
      <c r="K141" s="230" t="s">
        <v>181</v>
      </c>
      <c r="L141" s="235"/>
      <c r="M141" s="236" t="s">
        <v>5</v>
      </c>
      <c r="N141" s="237" t="s">
        <v>43</v>
      </c>
      <c r="O141" s="46"/>
      <c r="P141" s="201">
        <f>O141*H141</f>
        <v>0</v>
      </c>
      <c r="Q141" s="201">
        <v>0.00040000000000000002</v>
      </c>
      <c r="R141" s="201">
        <f>Q141*H141</f>
        <v>0.013524000000000001</v>
      </c>
      <c r="S141" s="201">
        <v>0</v>
      </c>
      <c r="T141" s="202">
        <f>S141*H141</f>
        <v>0</v>
      </c>
      <c r="AR141" s="23" t="s">
        <v>202</v>
      </c>
      <c r="AT141" s="23" t="s">
        <v>171</v>
      </c>
      <c r="AU141" s="23" t="s">
        <v>80</v>
      </c>
      <c r="AY141" s="23" t="s">
        <v>121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80</v>
      </c>
      <c r="BK141" s="203">
        <f>ROUND(I141*H141,2)</f>
        <v>0</v>
      </c>
      <c r="BL141" s="23" t="s">
        <v>202</v>
      </c>
      <c r="BM141" s="23" t="s">
        <v>206</v>
      </c>
    </row>
    <row r="142" s="10" customFormat="1">
      <c r="B142" s="204"/>
      <c r="D142" s="205" t="s">
        <v>128</v>
      </c>
      <c r="E142" s="206" t="s">
        <v>5</v>
      </c>
      <c r="F142" s="207" t="s">
        <v>129</v>
      </c>
      <c r="H142" s="206" t="s">
        <v>5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6" t="s">
        <v>128</v>
      </c>
      <c r="AU142" s="206" t="s">
        <v>80</v>
      </c>
      <c r="AV142" s="10" t="s">
        <v>80</v>
      </c>
      <c r="AW142" s="10" t="s">
        <v>36</v>
      </c>
      <c r="AX142" s="10" t="s">
        <v>72</v>
      </c>
      <c r="AY142" s="206" t="s">
        <v>121</v>
      </c>
    </row>
    <row r="143" s="11" customFormat="1">
      <c r="B143" s="212"/>
      <c r="D143" s="205" t="s">
        <v>128</v>
      </c>
      <c r="E143" s="213" t="s">
        <v>5</v>
      </c>
      <c r="F143" s="214" t="s">
        <v>207</v>
      </c>
      <c r="H143" s="215">
        <v>33.810000000000002</v>
      </c>
      <c r="I143" s="216"/>
      <c r="L143" s="212"/>
      <c r="M143" s="217"/>
      <c r="N143" s="218"/>
      <c r="O143" s="218"/>
      <c r="P143" s="218"/>
      <c r="Q143" s="218"/>
      <c r="R143" s="218"/>
      <c r="S143" s="218"/>
      <c r="T143" s="219"/>
      <c r="AT143" s="213" t="s">
        <v>128</v>
      </c>
      <c r="AU143" s="213" t="s">
        <v>80</v>
      </c>
      <c r="AV143" s="11" t="s">
        <v>82</v>
      </c>
      <c r="AW143" s="11" t="s">
        <v>36</v>
      </c>
      <c r="AX143" s="11" t="s">
        <v>72</v>
      </c>
      <c r="AY143" s="213" t="s">
        <v>121</v>
      </c>
    </row>
    <row r="144" s="12" customFormat="1">
      <c r="B144" s="220"/>
      <c r="D144" s="205" t="s">
        <v>128</v>
      </c>
      <c r="E144" s="221" t="s">
        <v>5</v>
      </c>
      <c r="F144" s="222" t="s">
        <v>131</v>
      </c>
      <c r="H144" s="223">
        <v>33.810000000000002</v>
      </c>
      <c r="I144" s="224"/>
      <c r="L144" s="220"/>
      <c r="M144" s="225"/>
      <c r="N144" s="226"/>
      <c r="O144" s="226"/>
      <c r="P144" s="226"/>
      <c r="Q144" s="226"/>
      <c r="R144" s="226"/>
      <c r="S144" s="226"/>
      <c r="T144" s="227"/>
      <c r="AT144" s="221" t="s">
        <v>128</v>
      </c>
      <c r="AU144" s="221" t="s">
        <v>80</v>
      </c>
      <c r="AV144" s="12" t="s">
        <v>120</v>
      </c>
      <c r="AW144" s="12" t="s">
        <v>36</v>
      </c>
      <c r="AX144" s="12" t="s">
        <v>80</v>
      </c>
      <c r="AY144" s="221" t="s">
        <v>121</v>
      </c>
    </row>
    <row r="145" s="9" customFormat="1" ht="37.44001" customHeight="1">
      <c r="B145" s="180"/>
      <c r="D145" s="181" t="s">
        <v>71</v>
      </c>
      <c r="E145" s="182" t="s">
        <v>136</v>
      </c>
      <c r="F145" s="182" t="s">
        <v>208</v>
      </c>
      <c r="I145" s="183"/>
      <c r="J145" s="184">
        <f>BK145</f>
        <v>0</v>
      </c>
      <c r="L145" s="180"/>
      <c r="M145" s="185"/>
      <c r="N145" s="186"/>
      <c r="O145" s="186"/>
      <c r="P145" s="187">
        <f>SUM(P146:P162)</f>
        <v>0</v>
      </c>
      <c r="Q145" s="186"/>
      <c r="R145" s="187">
        <f>SUM(R146:R162)</f>
        <v>197.31860400000002</v>
      </c>
      <c r="S145" s="186"/>
      <c r="T145" s="188">
        <f>SUM(T146:T162)</f>
        <v>0</v>
      </c>
      <c r="AR145" s="181" t="s">
        <v>120</v>
      </c>
      <c r="AT145" s="189" t="s">
        <v>71</v>
      </c>
      <c r="AU145" s="189" t="s">
        <v>72</v>
      </c>
      <c r="AY145" s="181" t="s">
        <v>121</v>
      </c>
      <c r="BK145" s="190">
        <f>SUM(BK146:BK162)</f>
        <v>0</v>
      </c>
    </row>
    <row r="146" s="1" customFormat="1" ht="16.5" customHeight="1">
      <c r="B146" s="191"/>
      <c r="C146" s="192" t="s">
        <v>209</v>
      </c>
      <c r="D146" s="192" t="s">
        <v>122</v>
      </c>
      <c r="E146" s="193" t="s">
        <v>210</v>
      </c>
      <c r="F146" s="194" t="s">
        <v>211</v>
      </c>
      <c r="G146" s="195" t="s">
        <v>180</v>
      </c>
      <c r="H146" s="196">
        <v>27</v>
      </c>
      <c r="I146" s="197"/>
      <c r="J146" s="198">
        <f>ROUND(I146*H146,2)</f>
        <v>0</v>
      </c>
      <c r="K146" s="194" t="s">
        <v>126</v>
      </c>
      <c r="L146" s="45"/>
      <c r="M146" s="199" t="s">
        <v>5</v>
      </c>
      <c r="N146" s="200" t="s">
        <v>43</v>
      </c>
      <c r="O146" s="46"/>
      <c r="P146" s="201">
        <f>O146*H146</f>
        <v>0</v>
      </c>
      <c r="Q146" s="201">
        <v>0.00116</v>
      </c>
      <c r="R146" s="201">
        <f>Q146*H146</f>
        <v>0.031320000000000001</v>
      </c>
      <c r="S146" s="201">
        <v>0</v>
      </c>
      <c r="T146" s="202">
        <f>S146*H146</f>
        <v>0</v>
      </c>
      <c r="AR146" s="23" t="s">
        <v>120</v>
      </c>
      <c r="AT146" s="23" t="s">
        <v>122</v>
      </c>
      <c r="AU146" s="23" t="s">
        <v>80</v>
      </c>
      <c r="AY146" s="23" t="s">
        <v>121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80</v>
      </c>
      <c r="BK146" s="203">
        <f>ROUND(I146*H146,2)</f>
        <v>0</v>
      </c>
      <c r="BL146" s="23" t="s">
        <v>120</v>
      </c>
      <c r="BM146" s="23" t="s">
        <v>212</v>
      </c>
    </row>
    <row r="147" s="10" customFormat="1">
      <c r="B147" s="204"/>
      <c r="D147" s="205" t="s">
        <v>128</v>
      </c>
      <c r="E147" s="206" t="s">
        <v>5</v>
      </c>
      <c r="F147" s="207" t="s">
        <v>129</v>
      </c>
      <c r="H147" s="206" t="s">
        <v>5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6" t="s">
        <v>128</v>
      </c>
      <c r="AU147" s="206" t="s">
        <v>80</v>
      </c>
      <c r="AV147" s="10" t="s">
        <v>80</v>
      </c>
      <c r="AW147" s="10" t="s">
        <v>36</v>
      </c>
      <c r="AX147" s="10" t="s">
        <v>72</v>
      </c>
      <c r="AY147" s="206" t="s">
        <v>121</v>
      </c>
    </row>
    <row r="148" s="11" customFormat="1">
      <c r="B148" s="212"/>
      <c r="D148" s="205" t="s">
        <v>128</v>
      </c>
      <c r="E148" s="213" t="s">
        <v>5</v>
      </c>
      <c r="F148" s="214" t="s">
        <v>213</v>
      </c>
      <c r="H148" s="215">
        <v>27</v>
      </c>
      <c r="I148" s="216"/>
      <c r="L148" s="212"/>
      <c r="M148" s="217"/>
      <c r="N148" s="218"/>
      <c r="O148" s="218"/>
      <c r="P148" s="218"/>
      <c r="Q148" s="218"/>
      <c r="R148" s="218"/>
      <c r="S148" s="218"/>
      <c r="T148" s="219"/>
      <c r="AT148" s="213" t="s">
        <v>128</v>
      </c>
      <c r="AU148" s="213" t="s">
        <v>80</v>
      </c>
      <c r="AV148" s="11" t="s">
        <v>82</v>
      </c>
      <c r="AW148" s="11" t="s">
        <v>36</v>
      </c>
      <c r="AX148" s="11" t="s">
        <v>72</v>
      </c>
      <c r="AY148" s="213" t="s">
        <v>121</v>
      </c>
    </row>
    <row r="149" s="12" customFormat="1">
      <c r="B149" s="220"/>
      <c r="D149" s="205" t="s">
        <v>128</v>
      </c>
      <c r="E149" s="221" t="s">
        <v>5</v>
      </c>
      <c r="F149" s="222" t="s">
        <v>131</v>
      </c>
      <c r="H149" s="223">
        <v>27</v>
      </c>
      <c r="I149" s="224"/>
      <c r="L149" s="220"/>
      <c r="M149" s="225"/>
      <c r="N149" s="226"/>
      <c r="O149" s="226"/>
      <c r="P149" s="226"/>
      <c r="Q149" s="226"/>
      <c r="R149" s="226"/>
      <c r="S149" s="226"/>
      <c r="T149" s="227"/>
      <c r="AT149" s="221" t="s">
        <v>128</v>
      </c>
      <c r="AU149" s="221" t="s">
        <v>80</v>
      </c>
      <c r="AV149" s="12" t="s">
        <v>120</v>
      </c>
      <c r="AW149" s="12" t="s">
        <v>36</v>
      </c>
      <c r="AX149" s="12" t="s">
        <v>80</v>
      </c>
      <c r="AY149" s="221" t="s">
        <v>121</v>
      </c>
    </row>
    <row r="150" s="1" customFormat="1" ht="25.5" customHeight="1">
      <c r="B150" s="191"/>
      <c r="C150" s="192" t="s">
        <v>214</v>
      </c>
      <c r="D150" s="192" t="s">
        <v>122</v>
      </c>
      <c r="E150" s="193" t="s">
        <v>215</v>
      </c>
      <c r="F150" s="194" t="s">
        <v>216</v>
      </c>
      <c r="G150" s="195" t="s">
        <v>125</v>
      </c>
      <c r="H150" s="196">
        <v>11.199999999999999</v>
      </c>
      <c r="I150" s="197"/>
      <c r="J150" s="198">
        <f>ROUND(I150*H150,2)</f>
        <v>0</v>
      </c>
      <c r="K150" s="194" t="s">
        <v>126</v>
      </c>
      <c r="L150" s="45"/>
      <c r="M150" s="199" t="s">
        <v>5</v>
      </c>
      <c r="N150" s="200" t="s">
        <v>43</v>
      </c>
      <c r="O150" s="46"/>
      <c r="P150" s="201">
        <f>O150*H150</f>
        <v>0</v>
      </c>
      <c r="Q150" s="201">
        <v>2.1600000000000001</v>
      </c>
      <c r="R150" s="201">
        <f>Q150*H150</f>
        <v>24.192</v>
      </c>
      <c r="S150" s="201">
        <v>0</v>
      </c>
      <c r="T150" s="202">
        <f>S150*H150</f>
        <v>0</v>
      </c>
      <c r="AR150" s="23" t="s">
        <v>120</v>
      </c>
      <c r="AT150" s="23" t="s">
        <v>122</v>
      </c>
      <c r="AU150" s="23" t="s">
        <v>80</v>
      </c>
      <c r="AY150" s="23" t="s">
        <v>121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80</v>
      </c>
      <c r="BK150" s="203">
        <f>ROUND(I150*H150,2)</f>
        <v>0</v>
      </c>
      <c r="BL150" s="23" t="s">
        <v>120</v>
      </c>
      <c r="BM150" s="23" t="s">
        <v>217</v>
      </c>
    </row>
    <row r="151" s="10" customFormat="1">
      <c r="B151" s="204"/>
      <c r="D151" s="205" t="s">
        <v>128</v>
      </c>
      <c r="E151" s="206" t="s">
        <v>5</v>
      </c>
      <c r="F151" s="207" t="s">
        <v>164</v>
      </c>
      <c r="H151" s="206" t="s">
        <v>5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6" t="s">
        <v>128</v>
      </c>
      <c r="AU151" s="206" t="s">
        <v>80</v>
      </c>
      <c r="AV151" s="10" t="s">
        <v>80</v>
      </c>
      <c r="AW151" s="10" t="s">
        <v>36</v>
      </c>
      <c r="AX151" s="10" t="s">
        <v>72</v>
      </c>
      <c r="AY151" s="206" t="s">
        <v>121</v>
      </c>
    </row>
    <row r="152" s="10" customFormat="1">
      <c r="B152" s="204"/>
      <c r="D152" s="205" t="s">
        <v>128</v>
      </c>
      <c r="E152" s="206" t="s">
        <v>5</v>
      </c>
      <c r="F152" s="207" t="s">
        <v>129</v>
      </c>
      <c r="H152" s="206" t="s">
        <v>5</v>
      </c>
      <c r="I152" s="208"/>
      <c r="L152" s="204"/>
      <c r="M152" s="209"/>
      <c r="N152" s="210"/>
      <c r="O152" s="210"/>
      <c r="P152" s="210"/>
      <c r="Q152" s="210"/>
      <c r="R152" s="210"/>
      <c r="S152" s="210"/>
      <c r="T152" s="211"/>
      <c r="AT152" s="206" t="s">
        <v>128</v>
      </c>
      <c r="AU152" s="206" t="s">
        <v>80</v>
      </c>
      <c r="AV152" s="10" t="s">
        <v>80</v>
      </c>
      <c r="AW152" s="10" t="s">
        <v>36</v>
      </c>
      <c r="AX152" s="10" t="s">
        <v>72</v>
      </c>
      <c r="AY152" s="206" t="s">
        <v>121</v>
      </c>
    </row>
    <row r="153" s="11" customFormat="1">
      <c r="B153" s="212"/>
      <c r="D153" s="205" t="s">
        <v>128</v>
      </c>
      <c r="E153" s="213" t="s">
        <v>5</v>
      </c>
      <c r="F153" s="214" t="s">
        <v>218</v>
      </c>
      <c r="H153" s="215">
        <v>11.199999999999999</v>
      </c>
      <c r="I153" s="216"/>
      <c r="L153" s="212"/>
      <c r="M153" s="217"/>
      <c r="N153" s="218"/>
      <c r="O153" s="218"/>
      <c r="P153" s="218"/>
      <c r="Q153" s="218"/>
      <c r="R153" s="218"/>
      <c r="S153" s="218"/>
      <c r="T153" s="219"/>
      <c r="AT153" s="213" t="s">
        <v>128</v>
      </c>
      <c r="AU153" s="213" t="s">
        <v>80</v>
      </c>
      <c r="AV153" s="11" t="s">
        <v>82</v>
      </c>
      <c r="AW153" s="11" t="s">
        <v>36</v>
      </c>
      <c r="AX153" s="11" t="s">
        <v>72</v>
      </c>
      <c r="AY153" s="213" t="s">
        <v>121</v>
      </c>
    </row>
    <row r="154" s="12" customFormat="1">
      <c r="B154" s="220"/>
      <c r="D154" s="205" t="s">
        <v>128</v>
      </c>
      <c r="E154" s="221" t="s">
        <v>5</v>
      </c>
      <c r="F154" s="222" t="s">
        <v>131</v>
      </c>
      <c r="H154" s="223">
        <v>11.199999999999999</v>
      </c>
      <c r="I154" s="224"/>
      <c r="L154" s="220"/>
      <c r="M154" s="225"/>
      <c r="N154" s="226"/>
      <c r="O154" s="226"/>
      <c r="P154" s="226"/>
      <c r="Q154" s="226"/>
      <c r="R154" s="226"/>
      <c r="S154" s="226"/>
      <c r="T154" s="227"/>
      <c r="AT154" s="221" t="s">
        <v>128</v>
      </c>
      <c r="AU154" s="221" t="s">
        <v>80</v>
      </c>
      <c r="AV154" s="12" t="s">
        <v>120</v>
      </c>
      <c r="AW154" s="12" t="s">
        <v>36</v>
      </c>
      <c r="AX154" s="12" t="s">
        <v>80</v>
      </c>
      <c r="AY154" s="221" t="s">
        <v>121</v>
      </c>
    </row>
    <row r="155" s="1" customFormat="1" ht="38.25" customHeight="1">
      <c r="B155" s="191"/>
      <c r="C155" s="192" t="s">
        <v>219</v>
      </c>
      <c r="D155" s="192" t="s">
        <v>122</v>
      </c>
      <c r="E155" s="193" t="s">
        <v>220</v>
      </c>
      <c r="F155" s="194" t="s">
        <v>221</v>
      </c>
      <c r="G155" s="195" t="s">
        <v>125</v>
      </c>
      <c r="H155" s="196">
        <v>75.400000000000006</v>
      </c>
      <c r="I155" s="197"/>
      <c r="J155" s="198">
        <f>ROUND(I155*H155,2)</f>
        <v>0</v>
      </c>
      <c r="K155" s="194" t="s">
        <v>126</v>
      </c>
      <c r="L155" s="45"/>
      <c r="M155" s="199" t="s">
        <v>5</v>
      </c>
      <c r="N155" s="200" t="s">
        <v>43</v>
      </c>
      <c r="O155" s="46"/>
      <c r="P155" s="201">
        <f>O155*H155</f>
        <v>0</v>
      </c>
      <c r="Q155" s="201">
        <v>2.2949600000000001</v>
      </c>
      <c r="R155" s="201">
        <f>Q155*H155</f>
        <v>173.03998400000003</v>
      </c>
      <c r="S155" s="201">
        <v>0</v>
      </c>
      <c r="T155" s="202">
        <f>S155*H155</f>
        <v>0</v>
      </c>
      <c r="AR155" s="23" t="s">
        <v>120</v>
      </c>
      <c r="AT155" s="23" t="s">
        <v>122</v>
      </c>
      <c r="AU155" s="23" t="s">
        <v>80</v>
      </c>
      <c r="AY155" s="23" t="s">
        <v>121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80</v>
      </c>
      <c r="BK155" s="203">
        <f>ROUND(I155*H155,2)</f>
        <v>0</v>
      </c>
      <c r="BL155" s="23" t="s">
        <v>120</v>
      </c>
      <c r="BM155" s="23" t="s">
        <v>222</v>
      </c>
    </row>
    <row r="156" s="10" customFormat="1">
      <c r="B156" s="204"/>
      <c r="D156" s="205" t="s">
        <v>128</v>
      </c>
      <c r="E156" s="206" t="s">
        <v>5</v>
      </c>
      <c r="F156" s="207" t="s">
        <v>129</v>
      </c>
      <c r="H156" s="206" t="s">
        <v>5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6" t="s">
        <v>128</v>
      </c>
      <c r="AU156" s="206" t="s">
        <v>80</v>
      </c>
      <c r="AV156" s="10" t="s">
        <v>80</v>
      </c>
      <c r="AW156" s="10" t="s">
        <v>36</v>
      </c>
      <c r="AX156" s="10" t="s">
        <v>72</v>
      </c>
      <c r="AY156" s="206" t="s">
        <v>121</v>
      </c>
    </row>
    <row r="157" s="11" customFormat="1">
      <c r="B157" s="212"/>
      <c r="D157" s="205" t="s">
        <v>128</v>
      </c>
      <c r="E157" s="213" t="s">
        <v>5</v>
      </c>
      <c r="F157" s="214" t="s">
        <v>223</v>
      </c>
      <c r="H157" s="215">
        <v>75.400000000000006</v>
      </c>
      <c r="I157" s="216"/>
      <c r="L157" s="212"/>
      <c r="M157" s="217"/>
      <c r="N157" s="218"/>
      <c r="O157" s="218"/>
      <c r="P157" s="218"/>
      <c r="Q157" s="218"/>
      <c r="R157" s="218"/>
      <c r="S157" s="218"/>
      <c r="T157" s="219"/>
      <c r="AT157" s="213" t="s">
        <v>128</v>
      </c>
      <c r="AU157" s="213" t="s">
        <v>80</v>
      </c>
      <c r="AV157" s="11" t="s">
        <v>82</v>
      </c>
      <c r="AW157" s="11" t="s">
        <v>36</v>
      </c>
      <c r="AX157" s="11" t="s">
        <v>72</v>
      </c>
      <c r="AY157" s="213" t="s">
        <v>121</v>
      </c>
    </row>
    <row r="158" s="12" customFormat="1">
      <c r="B158" s="220"/>
      <c r="D158" s="205" t="s">
        <v>128</v>
      </c>
      <c r="E158" s="221" t="s">
        <v>5</v>
      </c>
      <c r="F158" s="222" t="s">
        <v>131</v>
      </c>
      <c r="H158" s="223">
        <v>75.400000000000006</v>
      </c>
      <c r="I158" s="224"/>
      <c r="L158" s="220"/>
      <c r="M158" s="225"/>
      <c r="N158" s="226"/>
      <c r="O158" s="226"/>
      <c r="P158" s="226"/>
      <c r="Q158" s="226"/>
      <c r="R158" s="226"/>
      <c r="S158" s="226"/>
      <c r="T158" s="227"/>
      <c r="AT158" s="221" t="s">
        <v>128</v>
      </c>
      <c r="AU158" s="221" t="s">
        <v>80</v>
      </c>
      <c r="AV158" s="12" t="s">
        <v>120</v>
      </c>
      <c r="AW158" s="12" t="s">
        <v>36</v>
      </c>
      <c r="AX158" s="12" t="s">
        <v>80</v>
      </c>
      <c r="AY158" s="221" t="s">
        <v>121</v>
      </c>
    </row>
    <row r="159" s="1" customFormat="1" ht="16.5" customHeight="1">
      <c r="B159" s="191"/>
      <c r="C159" s="192" t="s">
        <v>224</v>
      </c>
      <c r="D159" s="192" t="s">
        <v>122</v>
      </c>
      <c r="E159" s="193" t="s">
        <v>225</v>
      </c>
      <c r="F159" s="194" t="s">
        <v>226</v>
      </c>
      <c r="G159" s="195" t="s">
        <v>180</v>
      </c>
      <c r="H159" s="196">
        <v>14</v>
      </c>
      <c r="I159" s="197"/>
      <c r="J159" s="198">
        <f>ROUND(I159*H159,2)</f>
        <v>0</v>
      </c>
      <c r="K159" s="194" t="s">
        <v>126</v>
      </c>
      <c r="L159" s="45"/>
      <c r="M159" s="199" t="s">
        <v>5</v>
      </c>
      <c r="N159" s="200" t="s">
        <v>43</v>
      </c>
      <c r="O159" s="46"/>
      <c r="P159" s="201">
        <f>O159*H159</f>
        <v>0</v>
      </c>
      <c r="Q159" s="201">
        <v>0.0039500000000000004</v>
      </c>
      <c r="R159" s="201">
        <f>Q159*H159</f>
        <v>0.055300000000000002</v>
      </c>
      <c r="S159" s="201">
        <v>0</v>
      </c>
      <c r="T159" s="202">
        <f>S159*H159</f>
        <v>0</v>
      </c>
      <c r="AR159" s="23" t="s">
        <v>120</v>
      </c>
      <c r="AT159" s="23" t="s">
        <v>122</v>
      </c>
      <c r="AU159" s="23" t="s">
        <v>80</v>
      </c>
      <c r="AY159" s="23" t="s">
        <v>121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80</v>
      </c>
      <c r="BK159" s="203">
        <f>ROUND(I159*H159,2)</f>
        <v>0</v>
      </c>
      <c r="BL159" s="23" t="s">
        <v>120</v>
      </c>
      <c r="BM159" s="23" t="s">
        <v>227</v>
      </c>
    </row>
    <row r="160" s="10" customFormat="1">
      <c r="B160" s="204"/>
      <c r="D160" s="205" t="s">
        <v>128</v>
      </c>
      <c r="E160" s="206" t="s">
        <v>5</v>
      </c>
      <c r="F160" s="207" t="s">
        <v>129</v>
      </c>
      <c r="H160" s="206" t="s">
        <v>5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6" t="s">
        <v>128</v>
      </c>
      <c r="AU160" s="206" t="s">
        <v>80</v>
      </c>
      <c r="AV160" s="10" t="s">
        <v>80</v>
      </c>
      <c r="AW160" s="10" t="s">
        <v>36</v>
      </c>
      <c r="AX160" s="10" t="s">
        <v>72</v>
      </c>
      <c r="AY160" s="206" t="s">
        <v>121</v>
      </c>
    </row>
    <row r="161" s="11" customFormat="1">
      <c r="B161" s="212"/>
      <c r="D161" s="205" t="s">
        <v>128</v>
      </c>
      <c r="E161" s="213" t="s">
        <v>5</v>
      </c>
      <c r="F161" s="214" t="s">
        <v>228</v>
      </c>
      <c r="H161" s="215">
        <v>14</v>
      </c>
      <c r="I161" s="216"/>
      <c r="L161" s="212"/>
      <c r="M161" s="217"/>
      <c r="N161" s="218"/>
      <c r="O161" s="218"/>
      <c r="P161" s="218"/>
      <c r="Q161" s="218"/>
      <c r="R161" s="218"/>
      <c r="S161" s="218"/>
      <c r="T161" s="219"/>
      <c r="AT161" s="213" t="s">
        <v>128</v>
      </c>
      <c r="AU161" s="213" t="s">
        <v>80</v>
      </c>
      <c r="AV161" s="11" t="s">
        <v>82</v>
      </c>
      <c r="AW161" s="11" t="s">
        <v>36</v>
      </c>
      <c r="AX161" s="11" t="s">
        <v>72</v>
      </c>
      <c r="AY161" s="213" t="s">
        <v>121</v>
      </c>
    </row>
    <row r="162" s="12" customFormat="1">
      <c r="B162" s="220"/>
      <c r="D162" s="205" t="s">
        <v>128</v>
      </c>
      <c r="E162" s="221" t="s">
        <v>5</v>
      </c>
      <c r="F162" s="222" t="s">
        <v>131</v>
      </c>
      <c r="H162" s="223">
        <v>14</v>
      </c>
      <c r="I162" s="224"/>
      <c r="L162" s="220"/>
      <c r="M162" s="225"/>
      <c r="N162" s="226"/>
      <c r="O162" s="226"/>
      <c r="P162" s="226"/>
      <c r="Q162" s="226"/>
      <c r="R162" s="226"/>
      <c r="S162" s="226"/>
      <c r="T162" s="227"/>
      <c r="AT162" s="221" t="s">
        <v>128</v>
      </c>
      <c r="AU162" s="221" t="s">
        <v>80</v>
      </c>
      <c r="AV162" s="12" t="s">
        <v>120</v>
      </c>
      <c r="AW162" s="12" t="s">
        <v>36</v>
      </c>
      <c r="AX162" s="12" t="s">
        <v>80</v>
      </c>
      <c r="AY162" s="221" t="s">
        <v>121</v>
      </c>
    </row>
    <row r="163" s="9" customFormat="1" ht="37.44001" customHeight="1">
      <c r="B163" s="180"/>
      <c r="D163" s="181" t="s">
        <v>71</v>
      </c>
      <c r="E163" s="182" t="s">
        <v>170</v>
      </c>
      <c r="F163" s="182" t="s">
        <v>229</v>
      </c>
      <c r="I163" s="183"/>
      <c r="J163" s="184">
        <f>BK163</f>
        <v>0</v>
      </c>
      <c r="L163" s="180"/>
      <c r="M163" s="185"/>
      <c r="N163" s="186"/>
      <c r="O163" s="186"/>
      <c r="P163" s="187">
        <f>SUM(P164:P189)</f>
        <v>0</v>
      </c>
      <c r="Q163" s="186"/>
      <c r="R163" s="187">
        <f>SUM(R164:R189)</f>
        <v>5.8110999999999997</v>
      </c>
      <c r="S163" s="186"/>
      <c r="T163" s="188">
        <f>SUM(T164:T189)</f>
        <v>123.03200000000001</v>
      </c>
      <c r="AR163" s="181" t="s">
        <v>120</v>
      </c>
      <c r="AT163" s="189" t="s">
        <v>71</v>
      </c>
      <c r="AU163" s="189" t="s">
        <v>72</v>
      </c>
      <c r="AY163" s="181" t="s">
        <v>121</v>
      </c>
      <c r="BK163" s="190">
        <f>SUM(BK164:BK189)</f>
        <v>0</v>
      </c>
    </row>
    <row r="164" s="1" customFormat="1" ht="25.5" customHeight="1">
      <c r="B164" s="191"/>
      <c r="C164" s="192" t="s">
        <v>230</v>
      </c>
      <c r="D164" s="192" t="s">
        <v>122</v>
      </c>
      <c r="E164" s="193" t="s">
        <v>231</v>
      </c>
      <c r="F164" s="194" t="s">
        <v>232</v>
      </c>
      <c r="G164" s="195" t="s">
        <v>196</v>
      </c>
      <c r="H164" s="196">
        <v>70</v>
      </c>
      <c r="I164" s="197"/>
      <c r="J164" s="198">
        <f>ROUND(I164*H164,2)</f>
        <v>0</v>
      </c>
      <c r="K164" s="194" t="s">
        <v>126</v>
      </c>
      <c r="L164" s="45"/>
      <c r="M164" s="199" t="s">
        <v>5</v>
      </c>
      <c r="N164" s="200" t="s">
        <v>43</v>
      </c>
      <c r="O164" s="46"/>
      <c r="P164" s="201">
        <f>O164*H164</f>
        <v>0</v>
      </c>
      <c r="Q164" s="201">
        <v>0.00010000000000000001</v>
      </c>
      <c r="R164" s="201">
        <f>Q164*H164</f>
        <v>0.0070000000000000001</v>
      </c>
      <c r="S164" s="201">
        <v>0</v>
      </c>
      <c r="T164" s="202">
        <f>S164*H164</f>
        <v>0</v>
      </c>
      <c r="AR164" s="23" t="s">
        <v>120</v>
      </c>
      <c r="AT164" s="23" t="s">
        <v>122</v>
      </c>
      <c r="AU164" s="23" t="s">
        <v>80</v>
      </c>
      <c r="AY164" s="23" t="s">
        <v>121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3" t="s">
        <v>80</v>
      </c>
      <c r="BK164" s="203">
        <f>ROUND(I164*H164,2)</f>
        <v>0</v>
      </c>
      <c r="BL164" s="23" t="s">
        <v>120</v>
      </c>
      <c r="BM164" s="23" t="s">
        <v>233</v>
      </c>
    </row>
    <row r="165" s="10" customFormat="1">
      <c r="B165" s="204"/>
      <c r="D165" s="205" t="s">
        <v>128</v>
      </c>
      <c r="E165" s="206" t="s">
        <v>5</v>
      </c>
      <c r="F165" s="207" t="s">
        <v>129</v>
      </c>
      <c r="H165" s="206" t="s">
        <v>5</v>
      </c>
      <c r="I165" s="208"/>
      <c r="L165" s="204"/>
      <c r="M165" s="209"/>
      <c r="N165" s="210"/>
      <c r="O165" s="210"/>
      <c r="P165" s="210"/>
      <c r="Q165" s="210"/>
      <c r="R165" s="210"/>
      <c r="S165" s="210"/>
      <c r="T165" s="211"/>
      <c r="AT165" s="206" t="s">
        <v>128</v>
      </c>
      <c r="AU165" s="206" t="s">
        <v>80</v>
      </c>
      <c r="AV165" s="10" t="s">
        <v>80</v>
      </c>
      <c r="AW165" s="10" t="s">
        <v>36</v>
      </c>
      <c r="AX165" s="10" t="s">
        <v>72</v>
      </c>
      <c r="AY165" s="206" t="s">
        <v>121</v>
      </c>
    </row>
    <row r="166" s="11" customFormat="1">
      <c r="B166" s="212"/>
      <c r="D166" s="205" t="s">
        <v>128</v>
      </c>
      <c r="E166" s="213" t="s">
        <v>5</v>
      </c>
      <c r="F166" s="214" t="s">
        <v>234</v>
      </c>
      <c r="H166" s="215">
        <v>70</v>
      </c>
      <c r="I166" s="216"/>
      <c r="L166" s="212"/>
      <c r="M166" s="217"/>
      <c r="N166" s="218"/>
      <c r="O166" s="218"/>
      <c r="P166" s="218"/>
      <c r="Q166" s="218"/>
      <c r="R166" s="218"/>
      <c r="S166" s="218"/>
      <c r="T166" s="219"/>
      <c r="AT166" s="213" t="s">
        <v>128</v>
      </c>
      <c r="AU166" s="213" t="s">
        <v>80</v>
      </c>
      <c r="AV166" s="11" t="s">
        <v>82</v>
      </c>
      <c r="AW166" s="11" t="s">
        <v>36</v>
      </c>
      <c r="AX166" s="11" t="s">
        <v>72</v>
      </c>
      <c r="AY166" s="213" t="s">
        <v>121</v>
      </c>
    </row>
    <row r="167" s="12" customFormat="1">
      <c r="B167" s="220"/>
      <c r="D167" s="205" t="s">
        <v>128</v>
      </c>
      <c r="E167" s="221" t="s">
        <v>5</v>
      </c>
      <c r="F167" s="222" t="s">
        <v>131</v>
      </c>
      <c r="H167" s="223">
        <v>70</v>
      </c>
      <c r="I167" s="224"/>
      <c r="L167" s="220"/>
      <c r="M167" s="225"/>
      <c r="N167" s="226"/>
      <c r="O167" s="226"/>
      <c r="P167" s="226"/>
      <c r="Q167" s="226"/>
      <c r="R167" s="226"/>
      <c r="S167" s="226"/>
      <c r="T167" s="227"/>
      <c r="AT167" s="221" t="s">
        <v>128</v>
      </c>
      <c r="AU167" s="221" t="s">
        <v>80</v>
      </c>
      <c r="AV167" s="12" t="s">
        <v>120</v>
      </c>
      <c r="AW167" s="12" t="s">
        <v>36</v>
      </c>
      <c r="AX167" s="12" t="s">
        <v>80</v>
      </c>
      <c r="AY167" s="221" t="s">
        <v>121</v>
      </c>
    </row>
    <row r="168" s="1" customFormat="1" ht="16.5" customHeight="1">
      <c r="B168" s="191"/>
      <c r="C168" s="192" t="s">
        <v>10</v>
      </c>
      <c r="D168" s="192" t="s">
        <v>122</v>
      </c>
      <c r="E168" s="193" t="s">
        <v>235</v>
      </c>
      <c r="F168" s="194" t="s">
        <v>236</v>
      </c>
      <c r="G168" s="195" t="s">
        <v>171</v>
      </c>
      <c r="H168" s="196">
        <v>14</v>
      </c>
      <c r="I168" s="197"/>
      <c r="J168" s="198">
        <f>ROUND(I168*H168,2)</f>
        <v>0</v>
      </c>
      <c r="K168" s="194" t="s">
        <v>5</v>
      </c>
      <c r="L168" s="45"/>
      <c r="M168" s="199" t="s">
        <v>5</v>
      </c>
      <c r="N168" s="200" t="s">
        <v>43</v>
      </c>
      <c r="O168" s="46"/>
      <c r="P168" s="201">
        <f>O168*H168</f>
        <v>0</v>
      </c>
      <c r="Q168" s="201">
        <v>0.00117</v>
      </c>
      <c r="R168" s="201">
        <f>Q168*H168</f>
        <v>0.016379999999999999</v>
      </c>
      <c r="S168" s="201">
        <v>0</v>
      </c>
      <c r="T168" s="202">
        <f>S168*H168</f>
        <v>0</v>
      </c>
      <c r="AR168" s="23" t="s">
        <v>120</v>
      </c>
      <c r="AT168" s="23" t="s">
        <v>122</v>
      </c>
      <c r="AU168" s="23" t="s">
        <v>80</v>
      </c>
      <c r="AY168" s="23" t="s">
        <v>121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3" t="s">
        <v>80</v>
      </c>
      <c r="BK168" s="203">
        <f>ROUND(I168*H168,2)</f>
        <v>0</v>
      </c>
      <c r="BL168" s="23" t="s">
        <v>120</v>
      </c>
      <c r="BM168" s="23" t="s">
        <v>237</v>
      </c>
    </row>
    <row r="169" s="10" customFormat="1">
      <c r="B169" s="204"/>
      <c r="D169" s="205" t="s">
        <v>128</v>
      </c>
      <c r="E169" s="206" t="s">
        <v>5</v>
      </c>
      <c r="F169" s="207" t="s">
        <v>129</v>
      </c>
      <c r="H169" s="206" t="s">
        <v>5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6" t="s">
        <v>128</v>
      </c>
      <c r="AU169" s="206" t="s">
        <v>80</v>
      </c>
      <c r="AV169" s="10" t="s">
        <v>80</v>
      </c>
      <c r="AW169" s="10" t="s">
        <v>36</v>
      </c>
      <c r="AX169" s="10" t="s">
        <v>72</v>
      </c>
      <c r="AY169" s="206" t="s">
        <v>121</v>
      </c>
    </row>
    <row r="170" s="11" customFormat="1">
      <c r="B170" s="212"/>
      <c r="D170" s="205" t="s">
        <v>128</v>
      </c>
      <c r="E170" s="213" t="s">
        <v>5</v>
      </c>
      <c r="F170" s="214" t="s">
        <v>228</v>
      </c>
      <c r="H170" s="215">
        <v>14</v>
      </c>
      <c r="I170" s="216"/>
      <c r="L170" s="212"/>
      <c r="M170" s="217"/>
      <c r="N170" s="218"/>
      <c r="O170" s="218"/>
      <c r="P170" s="218"/>
      <c r="Q170" s="218"/>
      <c r="R170" s="218"/>
      <c r="S170" s="218"/>
      <c r="T170" s="219"/>
      <c r="AT170" s="213" t="s">
        <v>128</v>
      </c>
      <c r="AU170" s="213" t="s">
        <v>80</v>
      </c>
      <c r="AV170" s="11" t="s">
        <v>82</v>
      </c>
      <c r="AW170" s="11" t="s">
        <v>36</v>
      </c>
      <c r="AX170" s="11" t="s">
        <v>72</v>
      </c>
      <c r="AY170" s="213" t="s">
        <v>121</v>
      </c>
    </row>
    <row r="171" s="12" customFormat="1">
      <c r="B171" s="220"/>
      <c r="D171" s="205" t="s">
        <v>128</v>
      </c>
      <c r="E171" s="221" t="s">
        <v>5</v>
      </c>
      <c r="F171" s="222" t="s">
        <v>131</v>
      </c>
      <c r="H171" s="223">
        <v>14</v>
      </c>
      <c r="I171" s="224"/>
      <c r="L171" s="220"/>
      <c r="M171" s="225"/>
      <c r="N171" s="226"/>
      <c r="O171" s="226"/>
      <c r="P171" s="226"/>
      <c r="Q171" s="226"/>
      <c r="R171" s="226"/>
      <c r="S171" s="226"/>
      <c r="T171" s="227"/>
      <c r="AT171" s="221" t="s">
        <v>128</v>
      </c>
      <c r="AU171" s="221" t="s">
        <v>80</v>
      </c>
      <c r="AV171" s="12" t="s">
        <v>120</v>
      </c>
      <c r="AW171" s="12" t="s">
        <v>36</v>
      </c>
      <c r="AX171" s="12" t="s">
        <v>80</v>
      </c>
      <c r="AY171" s="221" t="s">
        <v>121</v>
      </c>
    </row>
    <row r="172" s="1" customFormat="1" ht="25.5" customHeight="1">
      <c r="B172" s="191"/>
      <c r="C172" s="192" t="s">
        <v>238</v>
      </c>
      <c r="D172" s="192" t="s">
        <v>122</v>
      </c>
      <c r="E172" s="193" t="s">
        <v>239</v>
      </c>
      <c r="F172" s="194" t="s">
        <v>240</v>
      </c>
      <c r="G172" s="195" t="s">
        <v>180</v>
      </c>
      <c r="H172" s="196">
        <v>4</v>
      </c>
      <c r="I172" s="197"/>
      <c r="J172" s="198">
        <f>ROUND(I172*H172,2)</f>
        <v>0</v>
      </c>
      <c r="K172" s="194" t="s">
        <v>181</v>
      </c>
      <c r="L172" s="45"/>
      <c r="M172" s="199" t="s">
        <v>5</v>
      </c>
      <c r="N172" s="200" t="s">
        <v>43</v>
      </c>
      <c r="O172" s="46"/>
      <c r="P172" s="201">
        <f>O172*H172</f>
        <v>0</v>
      </c>
      <c r="Q172" s="201">
        <v>0</v>
      </c>
      <c r="R172" s="201">
        <f>Q172*H172</f>
        <v>0</v>
      </c>
      <c r="S172" s="201">
        <v>0.878</v>
      </c>
      <c r="T172" s="202">
        <f>S172*H172</f>
        <v>3.512</v>
      </c>
      <c r="AR172" s="23" t="s">
        <v>120</v>
      </c>
      <c r="AT172" s="23" t="s">
        <v>122</v>
      </c>
      <c r="AU172" s="23" t="s">
        <v>80</v>
      </c>
      <c r="AY172" s="23" t="s">
        <v>121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80</v>
      </c>
      <c r="BK172" s="203">
        <f>ROUND(I172*H172,2)</f>
        <v>0</v>
      </c>
      <c r="BL172" s="23" t="s">
        <v>120</v>
      </c>
      <c r="BM172" s="23" t="s">
        <v>241</v>
      </c>
    </row>
    <row r="173" s="10" customFormat="1">
      <c r="B173" s="204"/>
      <c r="D173" s="205" t="s">
        <v>128</v>
      </c>
      <c r="E173" s="206" t="s">
        <v>5</v>
      </c>
      <c r="F173" s="207" t="s">
        <v>240</v>
      </c>
      <c r="H173" s="206" t="s">
        <v>5</v>
      </c>
      <c r="I173" s="208"/>
      <c r="L173" s="204"/>
      <c r="M173" s="209"/>
      <c r="N173" s="210"/>
      <c r="O173" s="210"/>
      <c r="P173" s="210"/>
      <c r="Q173" s="210"/>
      <c r="R173" s="210"/>
      <c r="S173" s="210"/>
      <c r="T173" s="211"/>
      <c r="AT173" s="206" t="s">
        <v>128</v>
      </c>
      <c r="AU173" s="206" t="s">
        <v>80</v>
      </c>
      <c r="AV173" s="10" t="s">
        <v>80</v>
      </c>
      <c r="AW173" s="10" t="s">
        <v>36</v>
      </c>
      <c r="AX173" s="10" t="s">
        <v>72</v>
      </c>
      <c r="AY173" s="206" t="s">
        <v>121</v>
      </c>
    </row>
    <row r="174" s="10" customFormat="1">
      <c r="B174" s="204"/>
      <c r="D174" s="205" t="s">
        <v>128</v>
      </c>
      <c r="E174" s="206" t="s">
        <v>5</v>
      </c>
      <c r="F174" s="207" t="s">
        <v>129</v>
      </c>
      <c r="H174" s="206" t="s">
        <v>5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6" t="s">
        <v>128</v>
      </c>
      <c r="AU174" s="206" t="s">
        <v>80</v>
      </c>
      <c r="AV174" s="10" t="s">
        <v>80</v>
      </c>
      <c r="AW174" s="10" t="s">
        <v>36</v>
      </c>
      <c r="AX174" s="10" t="s">
        <v>72</v>
      </c>
      <c r="AY174" s="206" t="s">
        <v>121</v>
      </c>
    </row>
    <row r="175" s="11" customFormat="1">
      <c r="B175" s="212"/>
      <c r="D175" s="205" t="s">
        <v>128</v>
      </c>
      <c r="E175" s="213" t="s">
        <v>5</v>
      </c>
      <c r="F175" s="214" t="s">
        <v>242</v>
      </c>
      <c r="H175" s="215">
        <v>4</v>
      </c>
      <c r="I175" s="216"/>
      <c r="L175" s="212"/>
      <c r="M175" s="217"/>
      <c r="N175" s="218"/>
      <c r="O175" s="218"/>
      <c r="P175" s="218"/>
      <c r="Q175" s="218"/>
      <c r="R175" s="218"/>
      <c r="S175" s="218"/>
      <c r="T175" s="219"/>
      <c r="AT175" s="213" t="s">
        <v>128</v>
      </c>
      <c r="AU175" s="213" t="s">
        <v>80</v>
      </c>
      <c r="AV175" s="11" t="s">
        <v>82</v>
      </c>
      <c r="AW175" s="11" t="s">
        <v>36</v>
      </c>
      <c r="AX175" s="11" t="s">
        <v>72</v>
      </c>
      <c r="AY175" s="213" t="s">
        <v>121</v>
      </c>
    </row>
    <row r="176" s="12" customFormat="1">
      <c r="B176" s="220"/>
      <c r="D176" s="205" t="s">
        <v>128</v>
      </c>
      <c r="E176" s="221" t="s">
        <v>5</v>
      </c>
      <c r="F176" s="222" t="s">
        <v>131</v>
      </c>
      <c r="H176" s="223">
        <v>4</v>
      </c>
      <c r="I176" s="224"/>
      <c r="L176" s="220"/>
      <c r="M176" s="225"/>
      <c r="N176" s="226"/>
      <c r="O176" s="226"/>
      <c r="P176" s="226"/>
      <c r="Q176" s="226"/>
      <c r="R176" s="226"/>
      <c r="S176" s="226"/>
      <c r="T176" s="227"/>
      <c r="AT176" s="221" t="s">
        <v>128</v>
      </c>
      <c r="AU176" s="221" t="s">
        <v>80</v>
      </c>
      <c r="AV176" s="12" t="s">
        <v>120</v>
      </c>
      <c r="AW176" s="12" t="s">
        <v>36</v>
      </c>
      <c r="AX176" s="12" t="s">
        <v>80</v>
      </c>
      <c r="AY176" s="221" t="s">
        <v>121</v>
      </c>
    </row>
    <row r="177" s="1" customFormat="1" ht="25.5" customHeight="1">
      <c r="B177" s="191"/>
      <c r="C177" s="192" t="s">
        <v>243</v>
      </c>
      <c r="D177" s="192" t="s">
        <v>122</v>
      </c>
      <c r="E177" s="193" t="s">
        <v>244</v>
      </c>
      <c r="F177" s="194" t="s">
        <v>245</v>
      </c>
      <c r="G177" s="195" t="s">
        <v>150</v>
      </c>
      <c r="H177" s="196">
        <v>77</v>
      </c>
      <c r="I177" s="197"/>
      <c r="J177" s="198">
        <f>ROUND(I177*H177,2)</f>
        <v>0</v>
      </c>
      <c r="K177" s="194" t="s">
        <v>151</v>
      </c>
      <c r="L177" s="45"/>
      <c r="M177" s="199" t="s">
        <v>5</v>
      </c>
      <c r="N177" s="200" t="s">
        <v>43</v>
      </c>
      <c r="O177" s="46"/>
      <c r="P177" s="201">
        <f>O177*H177</f>
        <v>0</v>
      </c>
      <c r="Q177" s="201">
        <v>0.00036000000000000002</v>
      </c>
      <c r="R177" s="201">
        <f>Q177*H177</f>
        <v>0.027720000000000002</v>
      </c>
      <c r="S177" s="201">
        <v>0</v>
      </c>
      <c r="T177" s="202">
        <f>S177*H177</f>
        <v>0</v>
      </c>
      <c r="AR177" s="23" t="s">
        <v>120</v>
      </c>
      <c r="AT177" s="23" t="s">
        <v>122</v>
      </c>
      <c r="AU177" s="23" t="s">
        <v>80</v>
      </c>
      <c r="AY177" s="23" t="s">
        <v>121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80</v>
      </c>
      <c r="BK177" s="203">
        <f>ROUND(I177*H177,2)</f>
        <v>0</v>
      </c>
      <c r="BL177" s="23" t="s">
        <v>120</v>
      </c>
      <c r="BM177" s="23" t="s">
        <v>246</v>
      </c>
    </row>
    <row r="178" s="10" customFormat="1">
      <c r="B178" s="204"/>
      <c r="D178" s="205" t="s">
        <v>128</v>
      </c>
      <c r="E178" s="206" t="s">
        <v>5</v>
      </c>
      <c r="F178" s="207" t="s">
        <v>129</v>
      </c>
      <c r="H178" s="206" t="s">
        <v>5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6" t="s">
        <v>128</v>
      </c>
      <c r="AU178" s="206" t="s">
        <v>80</v>
      </c>
      <c r="AV178" s="10" t="s">
        <v>80</v>
      </c>
      <c r="AW178" s="10" t="s">
        <v>36</v>
      </c>
      <c r="AX178" s="10" t="s">
        <v>72</v>
      </c>
      <c r="AY178" s="206" t="s">
        <v>121</v>
      </c>
    </row>
    <row r="179" s="11" customFormat="1">
      <c r="B179" s="212"/>
      <c r="D179" s="205" t="s">
        <v>128</v>
      </c>
      <c r="E179" s="213" t="s">
        <v>5</v>
      </c>
      <c r="F179" s="214" t="s">
        <v>247</v>
      </c>
      <c r="H179" s="215">
        <v>77</v>
      </c>
      <c r="I179" s="216"/>
      <c r="L179" s="212"/>
      <c r="M179" s="217"/>
      <c r="N179" s="218"/>
      <c r="O179" s="218"/>
      <c r="P179" s="218"/>
      <c r="Q179" s="218"/>
      <c r="R179" s="218"/>
      <c r="S179" s="218"/>
      <c r="T179" s="219"/>
      <c r="AT179" s="213" t="s">
        <v>128</v>
      </c>
      <c r="AU179" s="213" t="s">
        <v>80</v>
      </c>
      <c r="AV179" s="11" t="s">
        <v>82</v>
      </c>
      <c r="AW179" s="11" t="s">
        <v>36</v>
      </c>
      <c r="AX179" s="11" t="s">
        <v>72</v>
      </c>
      <c r="AY179" s="213" t="s">
        <v>121</v>
      </c>
    </row>
    <row r="180" s="12" customFormat="1">
      <c r="B180" s="220"/>
      <c r="D180" s="205" t="s">
        <v>128</v>
      </c>
      <c r="E180" s="221" t="s">
        <v>5</v>
      </c>
      <c r="F180" s="222" t="s">
        <v>131</v>
      </c>
      <c r="H180" s="223">
        <v>77</v>
      </c>
      <c r="I180" s="224"/>
      <c r="L180" s="220"/>
      <c r="M180" s="225"/>
      <c r="N180" s="226"/>
      <c r="O180" s="226"/>
      <c r="P180" s="226"/>
      <c r="Q180" s="226"/>
      <c r="R180" s="226"/>
      <c r="S180" s="226"/>
      <c r="T180" s="227"/>
      <c r="AT180" s="221" t="s">
        <v>128</v>
      </c>
      <c r="AU180" s="221" t="s">
        <v>80</v>
      </c>
      <c r="AV180" s="12" t="s">
        <v>120</v>
      </c>
      <c r="AW180" s="12" t="s">
        <v>36</v>
      </c>
      <c r="AX180" s="12" t="s">
        <v>80</v>
      </c>
      <c r="AY180" s="221" t="s">
        <v>121</v>
      </c>
    </row>
    <row r="181" s="1" customFormat="1" ht="16.5" customHeight="1">
      <c r="B181" s="191"/>
      <c r="C181" s="192" t="s">
        <v>248</v>
      </c>
      <c r="D181" s="192" t="s">
        <v>122</v>
      </c>
      <c r="E181" s="193" t="s">
        <v>249</v>
      </c>
      <c r="F181" s="194" t="s">
        <v>250</v>
      </c>
      <c r="G181" s="195" t="s">
        <v>125</v>
      </c>
      <c r="H181" s="196">
        <v>48</v>
      </c>
      <c r="I181" s="197"/>
      <c r="J181" s="198">
        <f>ROUND(I181*H181,2)</f>
        <v>0</v>
      </c>
      <c r="K181" s="194" t="s">
        <v>5</v>
      </c>
      <c r="L181" s="45"/>
      <c r="M181" s="199" t="s">
        <v>5</v>
      </c>
      <c r="N181" s="200" t="s">
        <v>43</v>
      </c>
      <c r="O181" s="46"/>
      <c r="P181" s="201">
        <f>O181*H181</f>
        <v>0</v>
      </c>
      <c r="Q181" s="201">
        <v>0.12</v>
      </c>
      <c r="R181" s="201">
        <f>Q181*H181</f>
        <v>5.7599999999999998</v>
      </c>
      <c r="S181" s="201">
        <v>2.4900000000000002</v>
      </c>
      <c r="T181" s="202">
        <f>S181*H181</f>
        <v>119.52000000000001</v>
      </c>
      <c r="AR181" s="23" t="s">
        <v>120</v>
      </c>
      <c r="AT181" s="23" t="s">
        <v>122</v>
      </c>
      <c r="AU181" s="23" t="s">
        <v>80</v>
      </c>
      <c r="AY181" s="23" t="s">
        <v>121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80</v>
      </c>
      <c r="BK181" s="203">
        <f>ROUND(I181*H181,2)</f>
        <v>0</v>
      </c>
      <c r="BL181" s="23" t="s">
        <v>120</v>
      </c>
      <c r="BM181" s="23" t="s">
        <v>251</v>
      </c>
    </row>
    <row r="182" s="10" customFormat="1">
      <c r="B182" s="204"/>
      <c r="D182" s="205" t="s">
        <v>128</v>
      </c>
      <c r="E182" s="206" t="s">
        <v>5</v>
      </c>
      <c r="F182" s="207" t="s">
        <v>252</v>
      </c>
      <c r="H182" s="206" t="s">
        <v>5</v>
      </c>
      <c r="I182" s="208"/>
      <c r="L182" s="204"/>
      <c r="M182" s="209"/>
      <c r="N182" s="210"/>
      <c r="O182" s="210"/>
      <c r="P182" s="210"/>
      <c r="Q182" s="210"/>
      <c r="R182" s="210"/>
      <c r="S182" s="210"/>
      <c r="T182" s="211"/>
      <c r="AT182" s="206" t="s">
        <v>128</v>
      </c>
      <c r="AU182" s="206" t="s">
        <v>80</v>
      </c>
      <c r="AV182" s="10" t="s">
        <v>80</v>
      </c>
      <c r="AW182" s="10" t="s">
        <v>36</v>
      </c>
      <c r="AX182" s="10" t="s">
        <v>72</v>
      </c>
      <c r="AY182" s="206" t="s">
        <v>121</v>
      </c>
    </row>
    <row r="183" s="10" customFormat="1">
      <c r="B183" s="204"/>
      <c r="D183" s="205" t="s">
        <v>128</v>
      </c>
      <c r="E183" s="206" t="s">
        <v>5</v>
      </c>
      <c r="F183" s="207" t="s">
        <v>129</v>
      </c>
      <c r="H183" s="206" t="s">
        <v>5</v>
      </c>
      <c r="I183" s="208"/>
      <c r="L183" s="204"/>
      <c r="M183" s="209"/>
      <c r="N183" s="210"/>
      <c r="O183" s="210"/>
      <c r="P183" s="210"/>
      <c r="Q183" s="210"/>
      <c r="R183" s="210"/>
      <c r="S183" s="210"/>
      <c r="T183" s="211"/>
      <c r="AT183" s="206" t="s">
        <v>128</v>
      </c>
      <c r="AU183" s="206" t="s">
        <v>80</v>
      </c>
      <c r="AV183" s="10" t="s">
        <v>80</v>
      </c>
      <c r="AW183" s="10" t="s">
        <v>36</v>
      </c>
      <c r="AX183" s="10" t="s">
        <v>72</v>
      </c>
      <c r="AY183" s="206" t="s">
        <v>121</v>
      </c>
    </row>
    <row r="184" s="11" customFormat="1">
      <c r="B184" s="212"/>
      <c r="D184" s="205" t="s">
        <v>128</v>
      </c>
      <c r="E184" s="213" t="s">
        <v>5</v>
      </c>
      <c r="F184" s="214" t="s">
        <v>253</v>
      </c>
      <c r="H184" s="215">
        <v>48</v>
      </c>
      <c r="I184" s="216"/>
      <c r="L184" s="212"/>
      <c r="M184" s="217"/>
      <c r="N184" s="218"/>
      <c r="O184" s="218"/>
      <c r="P184" s="218"/>
      <c r="Q184" s="218"/>
      <c r="R184" s="218"/>
      <c r="S184" s="218"/>
      <c r="T184" s="219"/>
      <c r="AT184" s="213" t="s">
        <v>128</v>
      </c>
      <c r="AU184" s="213" t="s">
        <v>80</v>
      </c>
      <c r="AV184" s="11" t="s">
        <v>82</v>
      </c>
      <c r="AW184" s="11" t="s">
        <v>36</v>
      </c>
      <c r="AX184" s="11" t="s">
        <v>72</v>
      </c>
      <c r="AY184" s="213" t="s">
        <v>121</v>
      </c>
    </row>
    <row r="185" s="12" customFormat="1">
      <c r="B185" s="220"/>
      <c r="D185" s="205" t="s">
        <v>128</v>
      </c>
      <c r="E185" s="221" t="s">
        <v>5</v>
      </c>
      <c r="F185" s="222" t="s">
        <v>131</v>
      </c>
      <c r="H185" s="223">
        <v>48</v>
      </c>
      <c r="I185" s="224"/>
      <c r="L185" s="220"/>
      <c r="M185" s="225"/>
      <c r="N185" s="226"/>
      <c r="O185" s="226"/>
      <c r="P185" s="226"/>
      <c r="Q185" s="226"/>
      <c r="R185" s="226"/>
      <c r="S185" s="226"/>
      <c r="T185" s="227"/>
      <c r="AT185" s="221" t="s">
        <v>128</v>
      </c>
      <c r="AU185" s="221" t="s">
        <v>80</v>
      </c>
      <c r="AV185" s="12" t="s">
        <v>120</v>
      </c>
      <c r="AW185" s="12" t="s">
        <v>36</v>
      </c>
      <c r="AX185" s="12" t="s">
        <v>80</v>
      </c>
      <c r="AY185" s="221" t="s">
        <v>121</v>
      </c>
    </row>
    <row r="186" s="1" customFormat="1" ht="38.25" customHeight="1">
      <c r="B186" s="191"/>
      <c r="C186" s="192" t="s">
        <v>254</v>
      </c>
      <c r="D186" s="192" t="s">
        <v>122</v>
      </c>
      <c r="E186" s="193" t="s">
        <v>255</v>
      </c>
      <c r="F186" s="194" t="s">
        <v>256</v>
      </c>
      <c r="G186" s="195" t="s">
        <v>157</v>
      </c>
      <c r="H186" s="196">
        <v>197.232</v>
      </c>
      <c r="I186" s="197"/>
      <c r="J186" s="198">
        <f>ROUND(I186*H186,2)</f>
        <v>0</v>
      </c>
      <c r="K186" s="194" t="s">
        <v>151</v>
      </c>
      <c r="L186" s="45"/>
      <c r="M186" s="199" t="s">
        <v>5</v>
      </c>
      <c r="N186" s="200" t="s">
        <v>43</v>
      </c>
      <c r="O186" s="46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23" t="s">
        <v>120</v>
      </c>
      <c r="AT186" s="23" t="s">
        <v>122</v>
      </c>
      <c r="AU186" s="23" t="s">
        <v>80</v>
      </c>
      <c r="AY186" s="23" t="s">
        <v>121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3" t="s">
        <v>80</v>
      </c>
      <c r="BK186" s="203">
        <f>ROUND(I186*H186,2)</f>
        <v>0</v>
      </c>
      <c r="BL186" s="23" t="s">
        <v>120</v>
      </c>
      <c r="BM186" s="23" t="s">
        <v>257</v>
      </c>
    </row>
    <row r="187" s="10" customFormat="1">
      <c r="B187" s="204"/>
      <c r="D187" s="205" t="s">
        <v>128</v>
      </c>
      <c r="E187" s="206" t="s">
        <v>5</v>
      </c>
      <c r="F187" s="207" t="s">
        <v>258</v>
      </c>
      <c r="H187" s="206" t="s">
        <v>5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6" t="s">
        <v>128</v>
      </c>
      <c r="AU187" s="206" t="s">
        <v>80</v>
      </c>
      <c r="AV187" s="10" t="s">
        <v>80</v>
      </c>
      <c r="AW187" s="10" t="s">
        <v>36</v>
      </c>
      <c r="AX187" s="10" t="s">
        <v>72</v>
      </c>
      <c r="AY187" s="206" t="s">
        <v>121</v>
      </c>
    </row>
    <row r="188" s="11" customFormat="1">
      <c r="B188" s="212"/>
      <c r="D188" s="205" t="s">
        <v>128</v>
      </c>
      <c r="E188" s="213" t="s">
        <v>5</v>
      </c>
      <c r="F188" s="214" t="s">
        <v>259</v>
      </c>
      <c r="H188" s="215">
        <v>197.232</v>
      </c>
      <c r="I188" s="216"/>
      <c r="L188" s="212"/>
      <c r="M188" s="217"/>
      <c r="N188" s="218"/>
      <c r="O188" s="218"/>
      <c r="P188" s="218"/>
      <c r="Q188" s="218"/>
      <c r="R188" s="218"/>
      <c r="S188" s="218"/>
      <c r="T188" s="219"/>
      <c r="AT188" s="213" t="s">
        <v>128</v>
      </c>
      <c r="AU188" s="213" t="s">
        <v>80</v>
      </c>
      <c r="AV188" s="11" t="s">
        <v>82</v>
      </c>
      <c r="AW188" s="11" t="s">
        <v>36</v>
      </c>
      <c r="AX188" s="11" t="s">
        <v>72</v>
      </c>
      <c r="AY188" s="213" t="s">
        <v>121</v>
      </c>
    </row>
    <row r="189" s="12" customFormat="1">
      <c r="B189" s="220"/>
      <c r="D189" s="205" t="s">
        <v>128</v>
      </c>
      <c r="E189" s="221" t="s">
        <v>5</v>
      </c>
      <c r="F189" s="222" t="s">
        <v>131</v>
      </c>
      <c r="H189" s="223">
        <v>197.232</v>
      </c>
      <c r="I189" s="224"/>
      <c r="L189" s="220"/>
      <c r="M189" s="238"/>
      <c r="N189" s="239"/>
      <c r="O189" s="239"/>
      <c r="P189" s="239"/>
      <c r="Q189" s="239"/>
      <c r="R189" s="239"/>
      <c r="S189" s="239"/>
      <c r="T189" s="240"/>
      <c r="AT189" s="221" t="s">
        <v>128</v>
      </c>
      <c r="AU189" s="221" t="s">
        <v>80</v>
      </c>
      <c r="AV189" s="12" t="s">
        <v>120</v>
      </c>
      <c r="AW189" s="12" t="s">
        <v>36</v>
      </c>
      <c r="AX189" s="12" t="s">
        <v>80</v>
      </c>
      <c r="AY189" s="221" t="s">
        <v>121</v>
      </c>
    </row>
    <row r="190" s="1" customFormat="1" ht="6.96" customHeight="1">
      <c r="B190" s="66"/>
      <c r="C190" s="67"/>
      <c r="D190" s="67"/>
      <c r="E190" s="67"/>
      <c r="F190" s="67"/>
      <c r="G190" s="67"/>
      <c r="H190" s="67"/>
      <c r="I190" s="151"/>
      <c r="J190" s="67"/>
      <c r="K190" s="67"/>
      <c r="L190" s="45"/>
    </row>
  </sheetData>
  <autoFilter ref="C78:K189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89</v>
      </c>
      <c r="G1" s="124" t="s">
        <v>90</v>
      </c>
      <c r="H1" s="124"/>
      <c r="I1" s="125"/>
      <c r="J1" s="124" t="s">
        <v>91</v>
      </c>
      <c r="K1" s="123" t="s">
        <v>92</v>
      </c>
      <c r="L1" s="124" t="s">
        <v>93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3" t="s">
        <v>84</v>
      </c>
    </row>
    <row r="3" ht="6.96" customHeight="1">
      <c r="B3" s="24"/>
      <c r="C3" s="25"/>
      <c r="D3" s="25"/>
      <c r="E3" s="25"/>
      <c r="F3" s="25"/>
      <c r="G3" s="25"/>
      <c r="H3" s="25"/>
      <c r="I3" s="126"/>
      <c r="J3" s="25"/>
      <c r="K3" s="26"/>
      <c r="AT3" s="23" t="s">
        <v>82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27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7"/>
      <c r="J5" s="28"/>
      <c r="K5" s="30"/>
    </row>
    <row r="6">
      <c r="B6" s="27"/>
      <c r="C6" s="28"/>
      <c r="D6" s="39" t="s">
        <v>19</v>
      </c>
      <c r="E6" s="28"/>
      <c r="F6" s="28"/>
      <c r="G6" s="28"/>
      <c r="H6" s="28"/>
      <c r="I6" s="127"/>
      <c r="J6" s="28"/>
      <c r="K6" s="30"/>
    </row>
    <row r="7" ht="16.5" customHeight="1">
      <c r="B7" s="27"/>
      <c r="C7" s="28"/>
      <c r="D7" s="28"/>
      <c r="E7" s="128" t="str">
        <f>'Rekapitulace stavby'!K6</f>
        <v>Oprava gabionových konstrukcí u mostu ev. č. 219 6-0 Boží Dar</v>
      </c>
      <c r="F7" s="39"/>
      <c r="G7" s="39"/>
      <c r="H7" s="39"/>
      <c r="I7" s="127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29"/>
      <c r="J8" s="46"/>
      <c r="K8" s="50"/>
    </row>
    <row r="9" s="1" customFormat="1" ht="36.96" customHeight="1">
      <c r="B9" s="45"/>
      <c r="C9" s="46"/>
      <c r="D9" s="46"/>
      <c r="E9" s="130" t="s">
        <v>260</v>
      </c>
      <c r="F9" s="46"/>
      <c r="G9" s="46"/>
      <c r="H9" s="46"/>
      <c r="I9" s="12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29"/>
      <c r="J10" s="46"/>
      <c r="K10" s="50"/>
    </row>
    <row r="11" s="1" customFormat="1" ht="14.4" customHeight="1">
      <c r="B11" s="45"/>
      <c r="C11" s="46"/>
      <c r="D11" s="39" t="s">
        <v>21</v>
      </c>
      <c r="E11" s="46"/>
      <c r="F11" s="34" t="s">
        <v>5</v>
      </c>
      <c r="G11" s="46"/>
      <c r="H11" s="46"/>
      <c r="I11" s="131" t="s">
        <v>22</v>
      </c>
      <c r="J11" s="34" t="s">
        <v>5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29</v>
      </c>
      <c r="G12" s="46"/>
      <c r="H12" s="46"/>
      <c r="I12" s="131" t="s">
        <v>25</v>
      </c>
      <c r="J12" s="132" t="str">
        <f>'Rekapitulace stavby'!AN8</f>
        <v>27. 4. 2018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2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3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31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29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3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1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29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31" t="s">
        <v>28</v>
      </c>
      <c r="J20" s="34" t="str">
        <f>IF('Rekapitulace stavby'!AN16="","",'Rekapitulace stavby'!AN16)</f>
        <v>06943608</v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>PROGEOCONT s.r.o.</v>
      </c>
      <c r="F21" s="46"/>
      <c r="G21" s="46"/>
      <c r="H21" s="46"/>
      <c r="I21" s="131" t="s">
        <v>30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29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29"/>
      <c r="J23" s="46"/>
      <c r="K23" s="50"/>
    </row>
    <row r="24" s="6" customFormat="1" ht="16.5" customHeight="1">
      <c r="B24" s="133"/>
      <c r="C24" s="134"/>
      <c r="D24" s="134"/>
      <c r="E24" s="43" t="s">
        <v>5</v>
      </c>
      <c r="F24" s="43"/>
      <c r="G24" s="43"/>
      <c r="H24" s="43"/>
      <c r="I24" s="135"/>
      <c r="J24" s="134"/>
      <c r="K24" s="13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29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7"/>
      <c r="J26" s="81"/>
      <c r="K26" s="138"/>
    </row>
    <row r="27" s="1" customFormat="1" ht="25.44" customHeight="1">
      <c r="B27" s="45"/>
      <c r="C27" s="46"/>
      <c r="D27" s="139" t="s">
        <v>38</v>
      </c>
      <c r="E27" s="46"/>
      <c r="F27" s="46"/>
      <c r="G27" s="46"/>
      <c r="H27" s="46"/>
      <c r="I27" s="129"/>
      <c r="J27" s="140">
        <f>ROUND(J79,2)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7"/>
      <c r="J28" s="81"/>
      <c r="K28" s="138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41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42">
        <f>ROUND(SUM(BE79:BE186), 2)</f>
        <v>0</v>
      </c>
      <c r="G30" s="46"/>
      <c r="H30" s="46"/>
      <c r="I30" s="143">
        <v>0.20999999999999999</v>
      </c>
      <c r="J30" s="142">
        <f>ROUND(ROUND((SUM(BE79:BE186)),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42">
        <f>ROUND(SUM(BF79:BF186), 2)</f>
        <v>0</v>
      </c>
      <c r="G31" s="46"/>
      <c r="H31" s="46"/>
      <c r="I31" s="143">
        <v>0.14999999999999999</v>
      </c>
      <c r="J31" s="142">
        <f>ROUND(ROUND((SUM(BF79:BF186)),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42">
        <f>ROUND(SUM(BG79:BG186), 2)</f>
        <v>0</v>
      </c>
      <c r="G32" s="46"/>
      <c r="H32" s="46"/>
      <c r="I32" s="143">
        <v>0.20999999999999999</v>
      </c>
      <c r="J32" s="142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42">
        <f>ROUND(SUM(BH79:BH186), 2)</f>
        <v>0</v>
      </c>
      <c r="G33" s="46"/>
      <c r="H33" s="46"/>
      <c r="I33" s="143">
        <v>0.14999999999999999</v>
      </c>
      <c r="J33" s="142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42">
        <f>ROUND(SUM(BI79:BI186), 2)</f>
        <v>0</v>
      </c>
      <c r="G34" s="46"/>
      <c r="H34" s="46"/>
      <c r="I34" s="143">
        <v>0</v>
      </c>
      <c r="J34" s="14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29"/>
      <c r="J35" s="46"/>
      <c r="K35" s="50"/>
    </row>
    <row r="36" s="1" customFormat="1" ht="25.44" customHeight="1">
      <c r="B36" s="45"/>
      <c r="C36" s="144"/>
      <c r="D36" s="145" t="s">
        <v>48</v>
      </c>
      <c r="E36" s="87"/>
      <c r="F36" s="87"/>
      <c r="G36" s="146" t="s">
        <v>49</v>
      </c>
      <c r="H36" s="147" t="s">
        <v>50</v>
      </c>
      <c r="I36" s="148"/>
      <c r="J36" s="149">
        <f>SUM(J27:J34)</f>
        <v>0</v>
      </c>
      <c r="K36" s="15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1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2"/>
      <c r="J41" s="70"/>
      <c r="K41" s="153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2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29"/>
      <c r="J43" s="46"/>
      <c r="K43" s="50"/>
    </row>
    <row r="44" s="1" customFormat="1" ht="14.4" customHeight="1">
      <c r="B44" s="45"/>
      <c r="C44" s="39" t="s">
        <v>19</v>
      </c>
      <c r="D44" s="46"/>
      <c r="E44" s="46"/>
      <c r="F44" s="46"/>
      <c r="G44" s="46"/>
      <c r="H44" s="46"/>
      <c r="I44" s="129"/>
      <c r="J44" s="46"/>
      <c r="K44" s="50"/>
    </row>
    <row r="45" s="1" customFormat="1" ht="16.5" customHeight="1">
      <c r="B45" s="45"/>
      <c r="C45" s="46"/>
      <c r="D45" s="46"/>
      <c r="E45" s="128" t="str">
        <f>E7</f>
        <v>Oprava gabionových konstrukcí u mostu ev. č. 219 6-0 Boží Dar</v>
      </c>
      <c r="F45" s="39"/>
      <c r="G45" s="39"/>
      <c r="H45" s="39"/>
      <c r="I45" s="129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29"/>
      <c r="J46" s="46"/>
      <c r="K46" s="50"/>
    </row>
    <row r="47" s="1" customFormat="1" ht="17.25" customHeight="1">
      <c r="B47" s="45"/>
      <c r="C47" s="46"/>
      <c r="D47" s="46"/>
      <c r="E47" s="130" t="str">
        <f>E9</f>
        <v>SO 201 - II. etapa - Oprava gabionových konstrukcí</v>
      </c>
      <c r="F47" s="46"/>
      <c r="G47" s="46"/>
      <c r="H47" s="46"/>
      <c r="I47" s="12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2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31" t="s">
        <v>25</v>
      </c>
      <c r="J49" s="132" t="str">
        <f>IF(J12="","",J12)</f>
        <v>27. 4. 2018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2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31" t="s">
        <v>33</v>
      </c>
      <c r="J51" s="43" t="str">
        <f>E21</f>
        <v>PROGEOCONT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29"/>
      <c r="J52" s="154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29"/>
      <c r="J53" s="46"/>
      <c r="K53" s="50"/>
    </row>
    <row r="54" s="1" customFormat="1" ht="29.28" customHeight="1">
      <c r="B54" s="45"/>
      <c r="C54" s="155" t="s">
        <v>98</v>
      </c>
      <c r="D54" s="144"/>
      <c r="E54" s="144"/>
      <c r="F54" s="144"/>
      <c r="G54" s="144"/>
      <c r="H54" s="144"/>
      <c r="I54" s="156"/>
      <c r="J54" s="157" t="s">
        <v>99</v>
      </c>
      <c r="K54" s="158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29"/>
      <c r="J55" s="46"/>
      <c r="K55" s="50"/>
    </row>
    <row r="56" s="1" customFormat="1" ht="29.28" customHeight="1">
      <c r="B56" s="45"/>
      <c r="C56" s="159" t="s">
        <v>100</v>
      </c>
      <c r="D56" s="46"/>
      <c r="E56" s="46"/>
      <c r="F56" s="46"/>
      <c r="G56" s="46"/>
      <c r="H56" s="46"/>
      <c r="I56" s="129"/>
      <c r="J56" s="140">
        <f>J79</f>
        <v>0</v>
      </c>
      <c r="K56" s="50"/>
      <c r="AU56" s="23" t="s">
        <v>88</v>
      </c>
    </row>
    <row r="57" s="7" customFormat="1" ht="24.96" customHeight="1">
      <c r="B57" s="160"/>
      <c r="C57" s="161"/>
      <c r="D57" s="162" t="s">
        <v>101</v>
      </c>
      <c r="E57" s="163"/>
      <c r="F57" s="163"/>
      <c r="G57" s="163"/>
      <c r="H57" s="163"/>
      <c r="I57" s="164"/>
      <c r="J57" s="165">
        <f>J80</f>
        <v>0</v>
      </c>
      <c r="K57" s="166"/>
    </row>
    <row r="58" s="7" customFormat="1" ht="24.96" customHeight="1">
      <c r="B58" s="160"/>
      <c r="C58" s="161"/>
      <c r="D58" s="162" t="s">
        <v>102</v>
      </c>
      <c r="E58" s="163"/>
      <c r="F58" s="163"/>
      <c r="G58" s="163"/>
      <c r="H58" s="163"/>
      <c r="I58" s="164"/>
      <c r="J58" s="165">
        <f>J144</f>
        <v>0</v>
      </c>
      <c r="K58" s="166"/>
    </row>
    <row r="59" s="7" customFormat="1" ht="24.96" customHeight="1">
      <c r="B59" s="160"/>
      <c r="C59" s="161"/>
      <c r="D59" s="162" t="s">
        <v>103</v>
      </c>
      <c r="E59" s="163"/>
      <c r="F59" s="163"/>
      <c r="G59" s="163"/>
      <c r="H59" s="163"/>
      <c r="I59" s="164"/>
      <c r="J59" s="165">
        <f>J162</f>
        <v>0</v>
      </c>
      <c r="K59" s="166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29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51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52"/>
      <c r="J65" s="70"/>
      <c r="K65" s="70"/>
      <c r="L65" s="45"/>
    </row>
    <row r="66" s="1" customFormat="1" ht="36.96" customHeight="1">
      <c r="B66" s="45"/>
      <c r="C66" s="71" t="s">
        <v>104</v>
      </c>
      <c r="I66" s="167"/>
      <c r="L66" s="45"/>
    </row>
    <row r="67" s="1" customFormat="1" ht="6.96" customHeight="1">
      <c r="B67" s="45"/>
      <c r="I67" s="167"/>
      <c r="L67" s="45"/>
    </row>
    <row r="68" s="1" customFormat="1" ht="14.4" customHeight="1">
      <c r="B68" s="45"/>
      <c r="C68" s="73" t="s">
        <v>19</v>
      </c>
      <c r="I68" s="167"/>
      <c r="L68" s="45"/>
    </row>
    <row r="69" s="1" customFormat="1" ht="16.5" customHeight="1">
      <c r="B69" s="45"/>
      <c r="E69" s="168" t="str">
        <f>E7</f>
        <v>Oprava gabionových konstrukcí u mostu ev. č. 219 6-0 Boží Dar</v>
      </c>
      <c r="F69" s="73"/>
      <c r="G69" s="73"/>
      <c r="H69" s="73"/>
      <c r="I69" s="167"/>
      <c r="L69" s="45"/>
    </row>
    <row r="70" s="1" customFormat="1" ht="14.4" customHeight="1">
      <c r="B70" s="45"/>
      <c r="C70" s="73" t="s">
        <v>95</v>
      </c>
      <c r="I70" s="167"/>
      <c r="L70" s="45"/>
    </row>
    <row r="71" s="1" customFormat="1" ht="17.25" customHeight="1">
      <c r="B71" s="45"/>
      <c r="E71" s="76" t="str">
        <f>E9</f>
        <v>SO 201 - II. etapa - Oprava gabionových konstrukcí</v>
      </c>
      <c r="F71" s="1"/>
      <c r="G71" s="1"/>
      <c r="H71" s="1"/>
      <c r="I71" s="167"/>
      <c r="L71" s="45"/>
    </row>
    <row r="72" s="1" customFormat="1" ht="6.96" customHeight="1">
      <c r="B72" s="45"/>
      <c r="I72" s="167"/>
      <c r="L72" s="45"/>
    </row>
    <row r="73" s="1" customFormat="1" ht="18" customHeight="1">
      <c r="B73" s="45"/>
      <c r="C73" s="73" t="s">
        <v>23</v>
      </c>
      <c r="F73" s="169" t="str">
        <f>F12</f>
        <v xml:space="preserve"> </v>
      </c>
      <c r="I73" s="170" t="s">
        <v>25</v>
      </c>
      <c r="J73" s="78" t="str">
        <f>IF(J12="","",J12)</f>
        <v>27. 4. 2018</v>
      </c>
      <c r="L73" s="45"/>
    </row>
    <row r="74" s="1" customFormat="1" ht="6.96" customHeight="1">
      <c r="B74" s="45"/>
      <c r="I74" s="167"/>
      <c r="L74" s="45"/>
    </row>
    <row r="75" s="1" customFormat="1">
      <c r="B75" s="45"/>
      <c r="C75" s="73" t="s">
        <v>27</v>
      </c>
      <c r="F75" s="169" t="str">
        <f>E15</f>
        <v xml:space="preserve"> </v>
      </c>
      <c r="I75" s="170" t="s">
        <v>33</v>
      </c>
      <c r="J75" s="169" t="str">
        <f>E21</f>
        <v>PROGEOCONT s.r.o.</v>
      </c>
      <c r="L75" s="45"/>
    </row>
    <row r="76" s="1" customFormat="1" ht="14.4" customHeight="1">
      <c r="B76" s="45"/>
      <c r="C76" s="73" t="s">
        <v>31</v>
      </c>
      <c r="F76" s="169" t="str">
        <f>IF(E18="","",E18)</f>
        <v/>
      </c>
      <c r="I76" s="167"/>
      <c r="L76" s="45"/>
    </row>
    <row r="77" s="1" customFormat="1" ht="10.32" customHeight="1">
      <c r="B77" s="45"/>
      <c r="I77" s="167"/>
      <c r="L77" s="45"/>
    </row>
    <row r="78" s="8" customFormat="1" ht="29.28" customHeight="1">
      <c r="B78" s="171"/>
      <c r="C78" s="172" t="s">
        <v>105</v>
      </c>
      <c r="D78" s="173" t="s">
        <v>57</v>
      </c>
      <c r="E78" s="173" t="s">
        <v>53</v>
      </c>
      <c r="F78" s="173" t="s">
        <v>106</v>
      </c>
      <c r="G78" s="173" t="s">
        <v>107</v>
      </c>
      <c r="H78" s="173" t="s">
        <v>108</v>
      </c>
      <c r="I78" s="174" t="s">
        <v>109</v>
      </c>
      <c r="J78" s="173" t="s">
        <v>99</v>
      </c>
      <c r="K78" s="175" t="s">
        <v>110</v>
      </c>
      <c r="L78" s="171"/>
      <c r="M78" s="91" t="s">
        <v>111</v>
      </c>
      <c r="N78" s="92" t="s">
        <v>42</v>
      </c>
      <c r="O78" s="92" t="s">
        <v>112</v>
      </c>
      <c r="P78" s="92" t="s">
        <v>113</v>
      </c>
      <c r="Q78" s="92" t="s">
        <v>114</v>
      </c>
      <c r="R78" s="92" t="s">
        <v>115</v>
      </c>
      <c r="S78" s="92" t="s">
        <v>116</v>
      </c>
      <c r="T78" s="93" t="s">
        <v>117</v>
      </c>
    </row>
    <row r="79" s="1" customFormat="1" ht="29.28" customHeight="1">
      <c r="B79" s="45"/>
      <c r="C79" s="95" t="s">
        <v>100</v>
      </c>
      <c r="I79" s="167"/>
      <c r="J79" s="176">
        <f>BK79</f>
        <v>0</v>
      </c>
      <c r="L79" s="45"/>
      <c r="M79" s="94"/>
      <c r="N79" s="81"/>
      <c r="O79" s="81"/>
      <c r="P79" s="177">
        <f>P80+P144+P162</f>
        <v>0</v>
      </c>
      <c r="Q79" s="81"/>
      <c r="R79" s="177">
        <f>R80+R144+R162</f>
        <v>180.50578200000001</v>
      </c>
      <c r="S79" s="81"/>
      <c r="T79" s="178">
        <f>T80+T144+T162</f>
        <v>118.05200000000001</v>
      </c>
      <c r="AT79" s="23" t="s">
        <v>71</v>
      </c>
      <c r="AU79" s="23" t="s">
        <v>88</v>
      </c>
      <c r="BK79" s="179">
        <f>BK80+BK144+BK162</f>
        <v>0</v>
      </c>
    </row>
    <row r="80" s="9" customFormat="1" ht="37.44001" customHeight="1">
      <c r="B80" s="180"/>
      <c r="D80" s="181" t="s">
        <v>71</v>
      </c>
      <c r="E80" s="182" t="s">
        <v>118</v>
      </c>
      <c r="F80" s="182" t="s">
        <v>119</v>
      </c>
      <c r="I80" s="183"/>
      <c r="J80" s="184">
        <f>BK80</f>
        <v>0</v>
      </c>
      <c r="L80" s="180"/>
      <c r="M80" s="185"/>
      <c r="N80" s="186"/>
      <c r="O80" s="186"/>
      <c r="P80" s="187">
        <f>SUM(P81:P143)</f>
        <v>0</v>
      </c>
      <c r="Q80" s="186"/>
      <c r="R80" s="187">
        <f>SUM(R81:R143)</f>
        <v>2.084622</v>
      </c>
      <c r="S80" s="186"/>
      <c r="T80" s="188">
        <f>SUM(T81:T143)</f>
        <v>0</v>
      </c>
      <c r="AR80" s="181" t="s">
        <v>120</v>
      </c>
      <c r="AT80" s="189" t="s">
        <v>71</v>
      </c>
      <c r="AU80" s="189" t="s">
        <v>72</v>
      </c>
      <c r="AY80" s="181" t="s">
        <v>121</v>
      </c>
      <c r="BK80" s="190">
        <f>SUM(BK81:BK143)</f>
        <v>0</v>
      </c>
    </row>
    <row r="81" s="1" customFormat="1" ht="38.25" customHeight="1">
      <c r="B81" s="191"/>
      <c r="C81" s="192" t="s">
        <v>80</v>
      </c>
      <c r="D81" s="192" t="s">
        <v>122</v>
      </c>
      <c r="E81" s="193" t="s">
        <v>123</v>
      </c>
      <c r="F81" s="194" t="s">
        <v>124</v>
      </c>
      <c r="G81" s="195" t="s">
        <v>125</v>
      </c>
      <c r="H81" s="196">
        <v>217</v>
      </c>
      <c r="I81" s="197"/>
      <c r="J81" s="198">
        <f>ROUND(I81*H81,2)</f>
        <v>0</v>
      </c>
      <c r="K81" s="194" t="s">
        <v>126</v>
      </c>
      <c r="L81" s="45"/>
      <c r="M81" s="199" t="s">
        <v>5</v>
      </c>
      <c r="N81" s="200" t="s">
        <v>43</v>
      </c>
      <c r="O81" s="46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3" t="s">
        <v>120</v>
      </c>
      <c r="AT81" s="23" t="s">
        <v>122</v>
      </c>
      <c r="AU81" s="23" t="s">
        <v>80</v>
      </c>
      <c r="AY81" s="23" t="s">
        <v>121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3" t="s">
        <v>80</v>
      </c>
      <c r="BK81" s="203">
        <f>ROUND(I81*H81,2)</f>
        <v>0</v>
      </c>
      <c r="BL81" s="23" t="s">
        <v>120</v>
      </c>
      <c r="BM81" s="23" t="s">
        <v>127</v>
      </c>
    </row>
    <row r="82" s="10" customFormat="1">
      <c r="B82" s="204"/>
      <c r="D82" s="205" t="s">
        <v>128</v>
      </c>
      <c r="E82" s="206" t="s">
        <v>5</v>
      </c>
      <c r="F82" s="207" t="s">
        <v>261</v>
      </c>
      <c r="H82" s="206" t="s">
        <v>5</v>
      </c>
      <c r="I82" s="208"/>
      <c r="L82" s="204"/>
      <c r="M82" s="209"/>
      <c r="N82" s="210"/>
      <c r="O82" s="210"/>
      <c r="P82" s="210"/>
      <c r="Q82" s="210"/>
      <c r="R82" s="210"/>
      <c r="S82" s="210"/>
      <c r="T82" s="211"/>
      <c r="AT82" s="206" t="s">
        <v>128</v>
      </c>
      <c r="AU82" s="206" t="s">
        <v>80</v>
      </c>
      <c r="AV82" s="10" t="s">
        <v>80</v>
      </c>
      <c r="AW82" s="10" t="s">
        <v>36</v>
      </c>
      <c r="AX82" s="10" t="s">
        <v>72</v>
      </c>
      <c r="AY82" s="206" t="s">
        <v>121</v>
      </c>
    </row>
    <row r="83" s="11" customFormat="1">
      <c r="B83" s="212"/>
      <c r="D83" s="205" t="s">
        <v>128</v>
      </c>
      <c r="E83" s="213" t="s">
        <v>5</v>
      </c>
      <c r="F83" s="214" t="s">
        <v>262</v>
      </c>
      <c r="H83" s="215">
        <v>217</v>
      </c>
      <c r="I83" s="216"/>
      <c r="L83" s="212"/>
      <c r="M83" s="217"/>
      <c r="N83" s="218"/>
      <c r="O83" s="218"/>
      <c r="P83" s="218"/>
      <c r="Q83" s="218"/>
      <c r="R83" s="218"/>
      <c r="S83" s="218"/>
      <c r="T83" s="219"/>
      <c r="AT83" s="213" t="s">
        <v>128</v>
      </c>
      <c r="AU83" s="213" t="s">
        <v>80</v>
      </c>
      <c r="AV83" s="11" t="s">
        <v>82</v>
      </c>
      <c r="AW83" s="11" t="s">
        <v>36</v>
      </c>
      <c r="AX83" s="11" t="s">
        <v>72</v>
      </c>
      <c r="AY83" s="213" t="s">
        <v>121</v>
      </c>
    </row>
    <row r="84" s="12" customFormat="1">
      <c r="B84" s="220"/>
      <c r="D84" s="205" t="s">
        <v>128</v>
      </c>
      <c r="E84" s="221" t="s">
        <v>5</v>
      </c>
      <c r="F84" s="222" t="s">
        <v>131</v>
      </c>
      <c r="H84" s="223">
        <v>217</v>
      </c>
      <c r="I84" s="224"/>
      <c r="L84" s="220"/>
      <c r="M84" s="225"/>
      <c r="N84" s="226"/>
      <c r="O84" s="226"/>
      <c r="P84" s="226"/>
      <c r="Q84" s="226"/>
      <c r="R84" s="226"/>
      <c r="S84" s="226"/>
      <c r="T84" s="227"/>
      <c r="AT84" s="221" t="s">
        <v>128</v>
      </c>
      <c r="AU84" s="221" t="s">
        <v>80</v>
      </c>
      <c r="AV84" s="12" t="s">
        <v>120</v>
      </c>
      <c r="AW84" s="12" t="s">
        <v>36</v>
      </c>
      <c r="AX84" s="12" t="s">
        <v>80</v>
      </c>
      <c r="AY84" s="221" t="s">
        <v>121</v>
      </c>
    </row>
    <row r="85" s="1" customFormat="1" ht="16.5" customHeight="1">
      <c r="B85" s="191"/>
      <c r="C85" s="192" t="s">
        <v>82</v>
      </c>
      <c r="D85" s="192" t="s">
        <v>122</v>
      </c>
      <c r="E85" s="193" t="s">
        <v>132</v>
      </c>
      <c r="F85" s="194" t="s">
        <v>133</v>
      </c>
      <c r="G85" s="195" t="s">
        <v>134</v>
      </c>
      <c r="H85" s="196">
        <v>217</v>
      </c>
      <c r="I85" s="197"/>
      <c r="J85" s="198">
        <f>ROUND(I85*H85,2)</f>
        <v>0</v>
      </c>
      <c r="K85" s="194" t="s">
        <v>5</v>
      </c>
      <c r="L85" s="45"/>
      <c r="M85" s="199" t="s">
        <v>5</v>
      </c>
      <c r="N85" s="200" t="s">
        <v>43</v>
      </c>
      <c r="O85" s="46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120</v>
      </c>
      <c r="AT85" s="23" t="s">
        <v>122</v>
      </c>
      <c r="AU85" s="23" t="s">
        <v>80</v>
      </c>
      <c r="AY85" s="23" t="s">
        <v>121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80</v>
      </c>
      <c r="BK85" s="203">
        <f>ROUND(I85*H85,2)</f>
        <v>0</v>
      </c>
      <c r="BL85" s="23" t="s">
        <v>120</v>
      </c>
      <c r="BM85" s="23" t="s">
        <v>135</v>
      </c>
    </row>
    <row r="86" s="10" customFormat="1">
      <c r="B86" s="204"/>
      <c r="D86" s="205" t="s">
        <v>128</v>
      </c>
      <c r="E86" s="206" t="s">
        <v>5</v>
      </c>
      <c r="F86" s="207" t="s">
        <v>261</v>
      </c>
      <c r="H86" s="206" t="s">
        <v>5</v>
      </c>
      <c r="I86" s="208"/>
      <c r="L86" s="204"/>
      <c r="M86" s="209"/>
      <c r="N86" s="210"/>
      <c r="O86" s="210"/>
      <c r="P86" s="210"/>
      <c r="Q86" s="210"/>
      <c r="R86" s="210"/>
      <c r="S86" s="210"/>
      <c r="T86" s="211"/>
      <c r="AT86" s="206" t="s">
        <v>128</v>
      </c>
      <c r="AU86" s="206" t="s">
        <v>80</v>
      </c>
      <c r="AV86" s="10" t="s">
        <v>80</v>
      </c>
      <c r="AW86" s="10" t="s">
        <v>36</v>
      </c>
      <c r="AX86" s="10" t="s">
        <v>72</v>
      </c>
      <c r="AY86" s="206" t="s">
        <v>121</v>
      </c>
    </row>
    <row r="87" s="11" customFormat="1">
      <c r="B87" s="212"/>
      <c r="D87" s="205" t="s">
        <v>128</v>
      </c>
      <c r="E87" s="213" t="s">
        <v>5</v>
      </c>
      <c r="F87" s="214" t="s">
        <v>262</v>
      </c>
      <c r="H87" s="215">
        <v>217</v>
      </c>
      <c r="I87" s="216"/>
      <c r="L87" s="212"/>
      <c r="M87" s="217"/>
      <c r="N87" s="218"/>
      <c r="O87" s="218"/>
      <c r="P87" s="218"/>
      <c r="Q87" s="218"/>
      <c r="R87" s="218"/>
      <c r="S87" s="218"/>
      <c r="T87" s="219"/>
      <c r="AT87" s="213" t="s">
        <v>128</v>
      </c>
      <c r="AU87" s="213" t="s">
        <v>80</v>
      </c>
      <c r="AV87" s="11" t="s">
        <v>82</v>
      </c>
      <c r="AW87" s="11" t="s">
        <v>36</v>
      </c>
      <c r="AX87" s="11" t="s">
        <v>72</v>
      </c>
      <c r="AY87" s="213" t="s">
        <v>121</v>
      </c>
    </row>
    <row r="88" s="12" customFormat="1">
      <c r="B88" s="220"/>
      <c r="D88" s="205" t="s">
        <v>128</v>
      </c>
      <c r="E88" s="221" t="s">
        <v>5</v>
      </c>
      <c r="F88" s="222" t="s">
        <v>131</v>
      </c>
      <c r="H88" s="223">
        <v>217</v>
      </c>
      <c r="I88" s="224"/>
      <c r="L88" s="220"/>
      <c r="M88" s="225"/>
      <c r="N88" s="226"/>
      <c r="O88" s="226"/>
      <c r="P88" s="226"/>
      <c r="Q88" s="226"/>
      <c r="R88" s="226"/>
      <c r="S88" s="226"/>
      <c r="T88" s="227"/>
      <c r="AT88" s="221" t="s">
        <v>128</v>
      </c>
      <c r="AU88" s="221" t="s">
        <v>80</v>
      </c>
      <c r="AV88" s="12" t="s">
        <v>120</v>
      </c>
      <c r="AW88" s="12" t="s">
        <v>36</v>
      </c>
      <c r="AX88" s="12" t="s">
        <v>80</v>
      </c>
      <c r="AY88" s="221" t="s">
        <v>121</v>
      </c>
    </row>
    <row r="89" s="1" customFormat="1" ht="25.5" customHeight="1">
      <c r="B89" s="191"/>
      <c r="C89" s="192" t="s">
        <v>136</v>
      </c>
      <c r="D89" s="192" t="s">
        <v>122</v>
      </c>
      <c r="E89" s="193" t="s">
        <v>137</v>
      </c>
      <c r="F89" s="194" t="s">
        <v>138</v>
      </c>
      <c r="G89" s="195" t="s">
        <v>134</v>
      </c>
      <c r="H89" s="196">
        <v>2846.1999999999998</v>
      </c>
      <c r="I89" s="197"/>
      <c r="J89" s="198">
        <f>ROUND(I89*H89,2)</f>
        <v>0</v>
      </c>
      <c r="K89" s="194" t="s">
        <v>5</v>
      </c>
      <c r="L89" s="45"/>
      <c r="M89" s="199" t="s">
        <v>5</v>
      </c>
      <c r="N89" s="200" t="s">
        <v>43</v>
      </c>
      <c r="O89" s="46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120</v>
      </c>
      <c r="AT89" s="23" t="s">
        <v>122</v>
      </c>
      <c r="AU89" s="23" t="s">
        <v>80</v>
      </c>
      <c r="AY89" s="23" t="s">
        <v>121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80</v>
      </c>
      <c r="BK89" s="203">
        <f>ROUND(I89*H89,2)</f>
        <v>0</v>
      </c>
      <c r="BL89" s="23" t="s">
        <v>120</v>
      </c>
      <c r="BM89" s="23" t="s">
        <v>139</v>
      </c>
    </row>
    <row r="90" s="10" customFormat="1">
      <c r="B90" s="204"/>
      <c r="D90" s="205" t="s">
        <v>128</v>
      </c>
      <c r="E90" s="206" t="s">
        <v>5</v>
      </c>
      <c r="F90" s="207" t="s">
        <v>261</v>
      </c>
      <c r="H90" s="206" t="s">
        <v>5</v>
      </c>
      <c r="I90" s="208"/>
      <c r="L90" s="204"/>
      <c r="M90" s="209"/>
      <c r="N90" s="210"/>
      <c r="O90" s="210"/>
      <c r="P90" s="210"/>
      <c r="Q90" s="210"/>
      <c r="R90" s="210"/>
      <c r="S90" s="210"/>
      <c r="T90" s="211"/>
      <c r="AT90" s="206" t="s">
        <v>128</v>
      </c>
      <c r="AU90" s="206" t="s">
        <v>80</v>
      </c>
      <c r="AV90" s="10" t="s">
        <v>80</v>
      </c>
      <c r="AW90" s="10" t="s">
        <v>36</v>
      </c>
      <c r="AX90" s="10" t="s">
        <v>72</v>
      </c>
      <c r="AY90" s="206" t="s">
        <v>121</v>
      </c>
    </row>
    <row r="91" s="11" customFormat="1">
      <c r="B91" s="212"/>
      <c r="D91" s="205" t="s">
        <v>128</v>
      </c>
      <c r="E91" s="213" t="s">
        <v>5</v>
      </c>
      <c r="F91" s="214" t="s">
        <v>263</v>
      </c>
      <c r="H91" s="215">
        <v>4123</v>
      </c>
      <c r="I91" s="216"/>
      <c r="L91" s="212"/>
      <c r="M91" s="217"/>
      <c r="N91" s="218"/>
      <c r="O91" s="218"/>
      <c r="P91" s="218"/>
      <c r="Q91" s="218"/>
      <c r="R91" s="218"/>
      <c r="S91" s="218"/>
      <c r="T91" s="219"/>
      <c r="AT91" s="213" t="s">
        <v>128</v>
      </c>
      <c r="AU91" s="213" t="s">
        <v>80</v>
      </c>
      <c r="AV91" s="11" t="s">
        <v>82</v>
      </c>
      <c r="AW91" s="11" t="s">
        <v>36</v>
      </c>
      <c r="AX91" s="11" t="s">
        <v>72</v>
      </c>
      <c r="AY91" s="213" t="s">
        <v>121</v>
      </c>
    </row>
    <row r="92" s="10" customFormat="1">
      <c r="B92" s="204"/>
      <c r="D92" s="205" t="s">
        <v>128</v>
      </c>
      <c r="E92" s="206" t="s">
        <v>5</v>
      </c>
      <c r="F92" s="207" t="s">
        <v>141</v>
      </c>
      <c r="H92" s="206" t="s">
        <v>5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6" t="s">
        <v>128</v>
      </c>
      <c r="AU92" s="206" t="s">
        <v>80</v>
      </c>
      <c r="AV92" s="10" t="s">
        <v>80</v>
      </c>
      <c r="AW92" s="10" t="s">
        <v>36</v>
      </c>
      <c r="AX92" s="10" t="s">
        <v>72</v>
      </c>
      <c r="AY92" s="206" t="s">
        <v>121</v>
      </c>
    </row>
    <row r="93" s="11" customFormat="1">
      <c r="B93" s="212"/>
      <c r="D93" s="205" t="s">
        <v>128</v>
      </c>
      <c r="E93" s="213" t="s">
        <v>5</v>
      </c>
      <c r="F93" s="214" t="s">
        <v>264</v>
      </c>
      <c r="H93" s="215">
        <v>-1276.8</v>
      </c>
      <c r="I93" s="216"/>
      <c r="L93" s="212"/>
      <c r="M93" s="217"/>
      <c r="N93" s="218"/>
      <c r="O93" s="218"/>
      <c r="P93" s="218"/>
      <c r="Q93" s="218"/>
      <c r="R93" s="218"/>
      <c r="S93" s="218"/>
      <c r="T93" s="219"/>
      <c r="AT93" s="213" t="s">
        <v>128</v>
      </c>
      <c r="AU93" s="213" t="s">
        <v>80</v>
      </c>
      <c r="AV93" s="11" t="s">
        <v>82</v>
      </c>
      <c r="AW93" s="11" t="s">
        <v>36</v>
      </c>
      <c r="AX93" s="11" t="s">
        <v>72</v>
      </c>
      <c r="AY93" s="213" t="s">
        <v>121</v>
      </c>
    </row>
    <row r="94" s="12" customFormat="1">
      <c r="B94" s="220"/>
      <c r="D94" s="205" t="s">
        <v>128</v>
      </c>
      <c r="E94" s="221" t="s">
        <v>5</v>
      </c>
      <c r="F94" s="222" t="s">
        <v>131</v>
      </c>
      <c r="H94" s="223">
        <v>2846.1999999999998</v>
      </c>
      <c r="I94" s="224"/>
      <c r="L94" s="220"/>
      <c r="M94" s="225"/>
      <c r="N94" s="226"/>
      <c r="O94" s="226"/>
      <c r="P94" s="226"/>
      <c r="Q94" s="226"/>
      <c r="R94" s="226"/>
      <c r="S94" s="226"/>
      <c r="T94" s="227"/>
      <c r="AT94" s="221" t="s">
        <v>128</v>
      </c>
      <c r="AU94" s="221" t="s">
        <v>80</v>
      </c>
      <c r="AV94" s="12" t="s">
        <v>120</v>
      </c>
      <c r="AW94" s="12" t="s">
        <v>36</v>
      </c>
      <c r="AX94" s="12" t="s">
        <v>80</v>
      </c>
      <c r="AY94" s="221" t="s">
        <v>121</v>
      </c>
    </row>
    <row r="95" s="1" customFormat="1" ht="25.5" customHeight="1">
      <c r="B95" s="191"/>
      <c r="C95" s="192" t="s">
        <v>120</v>
      </c>
      <c r="D95" s="192" t="s">
        <v>122</v>
      </c>
      <c r="E95" s="193" t="s">
        <v>143</v>
      </c>
      <c r="F95" s="194" t="s">
        <v>144</v>
      </c>
      <c r="G95" s="195" t="s">
        <v>125</v>
      </c>
      <c r="H95" s="196">
        <v>67.200000000000003</v>
      </c>
      <c r="I95" s="197"/>
      <c r="J95" s="198">
        <f>ROUND(I95*H95,2)</f>
        <v>0</v>
      </c>
      <c r="K95" s="194" t="s">
        <v>126</v>
      </c>
      <c r="L95" s="45"/>
      <c r="M95" s="199" t="s">
        <v>5</v>
      </c>
      <c r="N95" s="200" t="s">
        <v>43</v>
      </c>
      <c r="O95" s="46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120</v>
      </c>
      <c r="AT95" s="23" t="s">
        <v>122</v>
      </c>
      <c r="AU95" s="23" t="s">
        <v>80</v>
      </c>
      <c r="AY95" s="23" t="s">
        <v>121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80</v>
      </c>
      <c r="BK95" s="203">
        <f>ROUND(I95*H95,2)</f>
        <v>0</v>
      </c>
      <c r="BL95" s="23" t="s">
        <v>120</v>
      </c>
      <c r="BM95" s="23" t="s">
        <v>145</v>
      </c>
    </row>
    <row r="96" s="10" customFormat="1">
      <c r="B96" s="204"/>
      <c r="D96" s="205" t="s">
        <v>128</v>
      </c>
      <c r="E96" s="206" t="s">
        <v>5</v>
      </c>
      <c r="F96" s="207" t="s">
        <v>261</v>
      </c>
      <c r="H96" s="206" t="s">
        <v>5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6" t="s">
        <v>128</v>
      </c>
      <c r="AU96" s="206" t="s">
        <v>80</v>
      </c>
      <c r="AV96" s="10" t="s">
        <v>80</v>
      </c>
      <c r="AW96" s="10" t="s">
        <v>36</v>
      </c>
      <c r="AX96" s="10" t="s">
        <v>72</v>
      </c>
      <c r="AY96" s="206" t="s">
        <v>121</v>
      </c>
    </row>
    <row r="97" s="11" customFormat="1">
      <c r="B97" s="212"/>
      <c r="D97" s="205" t="s">
        <v>128</v>
      </c>
      <c r="E97" s="213" t="s">
        <v>5</v>
      </c>
      <c r="F97" s="214" t="s">
        <v>265</v>
      </c>
      <c r="H97" s="215">
        <v>67.200000000000003</v>
      </c>
      <c r="I97" s="216"/>
      <c r="L97" s="212"/>
      <c r="M97" s="217"/>
      <c r="N97" s="218"/>
      <c r="O97" s="218"/>
      <c r="P97" s="218"/>
      <c r="Q97" s="218"/>
      <c r="R97" s="218"/>
      <c r="S97" s="218"/>
      <c r="T97" s="219"/>
      <c r="AT97" s="213" t="s">
        <v>128</v>
      </c>
      <c r="AU97" s="213" t="s">
        <v>80</v>
      </c>
      <c r="AV97" s="11" t="s">
        <v>82</v>
      </c>
      <c r="AW97" s="11" t="s">
        <v>36</v>
      </c>
      <c r="AX97" s="11" t="s">
        <v>72</v>
      </c>
      <c r="AY97" s="213" t="s">
        <v>121</v>
      </c>
    </row>
    <row r="98" s="12" customFormat="1">
      <c r="B98" s="220"/>
      <c r="D98" s="205" t="s">
        <v>128</v>
      </c>
      <c r="E98" s="221" t="s">
        <v>5</v>
      </c>
      <c r="F98" s="222" t="s">
        <v>131</v>
      </c>
      <c r="H98" s="223">
        <v>67.200000000000003</v>
      </c>
      <c r="I98" s="224"/>
      <c r="L98" s="220"/>
      <c r="M98" s="225"/>
      <c r="N98" s="226"/>
      <c r="O98" s="226"/>
      <c r="P98" s="226"/>
      <c r="Q98" s="226"/>
      <c r="R98" s="226"/>
      <c r="S98" s="226"/>
      <c r="T98" s="227"/>
      <c r="AT98" s="221" t="s">
        <v>128</v>
      </c>
      <c r="AU98" s="221" t="s">
        <v>80</v>
      </c>
      <c r="AV98" s="12" t="s">
        <v>120</v>
      </c>
      <c r="AW98" s="12" t="s">
        <v>36</v>
      </c>
      <c r="AX98" s="12" t="s">
        <v>80</v>
      </c>
      <c r="AY98" s="221" t="s">
        <v>121</v>
      </c>
    </row>
    <row r="99" s="1" customFormat="1" ht="25.5" customHeight="1">
      <c r="B99" s="191"/>
      <c r="C99" s="192" t="s">
        <v>147</v>
      </c>
      <c r="D99" s="192" t="s">
        <v>122</v>
      </c>
      <c r="E99" s="193" t="s">
        <v>148</v>
      </c>
      <c r="F99" s="194" t="s">
        <v>149</v>
      </c>
      <c r="G99" s="195" t="s">
        <v>150</v>
      </c>
      <c r="H99" s="196">
        <v>37.799999999999997</v>
      </c>
      <c r="I99" s="197"/>
      <c r="J99" s="198">
        <f>ROUND(I99*H99,2)</f>
        <v>0</v>
      </c>
      <c r="K99" s="194" t="s">
        <v>151</v>
      </c>
      <c r="L99" s="45"/>
      <c r="M99" s="199" t="s">
        <v>5</v>
      </c>
      <c r="N99" s="200" t="s">
        <v>43</v>
      </c>
      <c r="O99" s="46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3" t="s">
        <v>120</v>
      </c>
      <c r="AT99" s="23" t="s">
        <v>122</v>
      </c>
      <c r="AU99" s="23" t="s">
        <v>80</v>
      </c>
      <c r="AY99" s="23" t="s">
        <v>121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80</v>
      </c>
      <c r="BK99" s="203">
        <f>ROUND(I99*H99,2)</f>
        <v>0</v>
      </c>
      <c r="BL99" s="23" t="s">
        <v>120</v>
      </c>
      <c r="BM99" s="23" t="s">
        <v>152</v>
      </c>
    </row>
    <row r="100" s="10" customFormat="1">
      <c r="B100" s="204"/>
      <c r="D100" s="205" t="s">
        <v>128</v>
      </c>
      <c r="E100" s="206" t="s">
        <v>5</v>
      </c>
      <c r="F100" s="207" t="s">
        <v>261</v>
      </c>
      <c r="H100" s="206" t="s">
        <v>5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6" t="s">
        <v>128</v>
      </c>
      <c r="AU100" s="206" t="s">
        <v>80</v>
      </c>
      <c r="AV100" s="10" t="s">
        <v>80</v>
      </c>
      <c r="AW100" s="10" t="s">
        <v>36</v>
      </c>
      <c r="AX100" s="10" t="s">
        <v>72</v>
      </c>
      <c r="AY100" s="206" t="s">
        <v>121</v>
      </c>
    </row>
    <row r="101" s="11" customFormat="1">
      <c r="B101" s="212"/>
      <c r="D101" s="205" t="s">
        <v>128</v>
      </c>
      <c r="E101" s="213" t="s">
        <v>5</v>
      </c>
      <c r="F101" s="214" t="s">
        <v>266</v>
      </c>
      <c r="H101" s="215">
        <v>37.799999999999997</v>
      </c>
      <c r="I101" s="216"/>
      <c r="L101" s="212"/>
      <c r="M101" s="217"/>
      <c r="N101" s="218"/>
      <c r="O101" s="218"/>
      <c r="P101" s="218"/>
      <c r="Q101" s="218"/>
      <c r="R101" s="218"/>
      <c r="S101" s="218"/>
      <c r="T101" s="219"/>
      <c r="AT101" s="213" t="s">
        <v>128</v>
      </c>
      <c r="AU101" s="213" t="s">
        <v>80</v>
      </c>
      <c r="AV101" s="11" t="s">
        <v>82</v>
      </c>
      <c r="AW101" s="11" t="s">
        <v>36</v>
      </c>
      <c r="AX101" s="11" t="s">
        <v>72</v>
      </c>
      <c r="AY101" s="213" t="s">
        <v>121</v>
      </c>
    </row>
    <row r="102" s="12" customFormat="1">
      <c r="B102" s="220"/>
      <c r="D102" s="205" t="s">
        <v>128</v>
      </c>
      <c r="E102" s="221" t="s">
        <v>5</v>
      </c>
      <c r="F102" s="222" t="s">
        <v>131</v>
      </c>
      <c r="H102" s="223">
        <v>37.799999999999997</v>
      </c>
      <c r="I102" s="224"/>
      <c r="L102" s="220"/>
      <c r="M102" s="225"/>
      <c r="N102" s="226"/>
      <c r="O102" s="226"/>
      <c r="P102" s="226"/>
      <c r="Q102" s="226"/>
      <c r="R102" s="226"/>
      <c r="S102" s="226"/>
      <c r="T102" s="227"/>
      <c r="AT102" s="221" t="s">
        <v>128</v>
      </c>
      <c r="AU102" s="221" t="s">
        <v>80</v>
      </c>
      <c r="AV102" s="12" t="s">
        <v>120</v>
      </c>
      <c r="AW102" s="12" t="s">
        <v>36</v>
      </c>
      <c r="AX102" s="12" t="s">
        <v>80</v>
      </c>
      <c r="AY102" s="221" t="s">
        <v>121</v>
      </c>
    </row>
    <row r="103" s="1" customFormat="1" ht="16.5" customHeight="1">
      <c r="B103" s="191"/>
      <c r="C103" s="192" t="s">
        <v>154</v>
      </c>
      <c r="D103" s="192" t="s">
        <v>122</v>
      </c>
      <c r="E103" s="193" t="s">
        <v>155</v>
      </c>
      <c r="F103" s="194" t="s">
        <v>156</v>
      </c>
      <c r="G103" s="195" t="s">
        <v>157</v>
      </c>
      <c r="H103" s="196">
        <v>269.63999999999999</v>
      </c>
      <c r="I103" s="197"/>
      <c r="J103" s="198">
        <f>ROUND(I103*H103,2)</f>
        <v>0</v>
      </c>
      <c r="K103" s="194" t="s">
        <v>5</v>
      </c>
      <c r="L103" s="45"/>
      <c r="M103" s="199" t="s">
        <v>5</v>
      </c>
      <c r="N103" s="200" t="s">
        <v>43</v>
      </c>
      <c r="O103" s="46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120</v>
      </c>
      <c r="AT103" s="23" t="s">
        <v>122</v>
      </c>
      <c r="AU103" s="23" t="s">
        <v>80</v>
      </c>
      <c r="AY103" s="23" t="s">
        <v>121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80</v>
      </c>
      <c r="BK103" s="203">
        <f>ROUND(I103*H103,2)</f>
        <v>0</v>
      </c>
      <c r="BL103" s="23" t="s">
        <v>120</v>
      </c>
      <c r="BM103" s="23" t="s">
        <v>158</v>
      </c>
    </row>
    <row r="104" s="10" customFormat="1">
      <c r="B104" s="204"/>
      <c r="D104" s="205" t="s">
        <v>128</v>
      </c>
      <c r="E104" s="206" t="s">
        <v>5</v>
      </c>
      <c r="F104" s="207" t="s">
        <v>261</v>
      </c>
      <c r="H104" s="206" t="s">
        <v>5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6" t="s">
        <v>128</v>
      </c>
      <c r="AU104" s="206" t="s">
        <v>80</v>
      </c>
      <c r="AV104" s="10" t="s">
        <v>80</v>
      </c>
      <c r="AW104" s="10" t="s">
        <v>36</v>
      </c>
      <c r="AX104" s="10" t="s">
        <v>72</v>
      </c>
      <c r="AY104" s="206" t="s">
        <v>121</v>
      </c>
    </row>
    <row r="105" s="11" customFormat="1">
      <c r="B105" s="212"/>
      <c r="D105" s="205" t="s">
        <v>128</v>
      </c>
      <c r="E105" s="213" t="s">
        <v>5</v>
      </c>
      <c r="F105" s="214" t="s">
        <v>267</v>
      </c>
      <c r="H105" s="215">
        <v>269.63999999999999</v>
      </c>
      <c r="I105" s="216"/>
      <c r="L105" s="212"/>
      <c r="M105" s="217"/>
      <c r="N105" s="218"/>
      <c r="O105" s="218"/>
      <c r="P105" s="218"/>
      <c r="Q105" s="218"/>
      <c r="R105" s="218"/>
      <c r="S105" s="218"/>
      <c r="T105" s="219"/>
      <c r="AT105" s="213" t="s">
        <v>128</v>
      </c>
      <c r="AU105" s="213" t="s">
        <v>80</v>
      </c>
      <c r="AV105" s="11" t="s">
        <v>82</v>
      </c>
      <c r="AW105" s="11" t="s">
        <v>36</v>
      </c>
      <c r="AX105" s="11" t="s">
        <v>72</v>
      </c>
      <c r="AY105" s="213" t="s">
        <v>121</v>
      </c>
    </row>
    <row r="106" s="12" customFormat="1">
      <c r="B106" s="220"/>
      <c r="D106" s="205" t="s">
        <v>128</v>
      </c>
      <c r="E106" s="221" t="s">
        <v>5</v>
      </c>
      <c r="F106" s="222" t="s">
        <v>131</v>
      </c>
      <c r="H106" s="223">
        <v>269.63999999999999</v>
      </c>
      <c r="I106" s="224"/>
      <c r="L106" s="220"/>
      <c r="M106" s="225"/>
      <c r="N106" s="226"/>
      <c r="O106" s="226"/>
      <c r="P106" s="226"/>
      <c r="Q106" s="226"/>
      <c r="R106" s="226"/>
      <c r="S106" s="226"/>
      <c r="T106" s="227"/>
      <c r="AT106" s="221" t="s">
        <v>128</v>
      </c>
      <c r="AU106" s="221" t="s">
        <v>80</v>
      </c>
      <c r="AV106" s="12" t="s">
        <v>120</v>
      </c>
      <c r="AW106" s="12" t="s">
        <v>36</v>
      </c>
      <c r="AX106" s="12" t="s">
        <v>80</v>
      </c>
      <c r="AY106" s="221" t="s">
        <v>121</v>
      </c>
    </row>
    <row r="107" s="1" customFormat="1" ht="16.5" customHeight="1">
      <c r="B107" s="191"/>
      <c r="C107" s="192" t="s">
        <v>160</v>
      </c>
      <c r="D107" s="192" t="s">
        <v>122</v>
      </c>
      <c r="E107" s="193" t="s">
        <v>161</v>
      </c>
      <c r="F107" s="194" t="s">
        <v>162</v>
      </c>
      <c r="G107" s="195" t="s">
        <v>150</v>
      </c>
      <c r="H107" s="196">
        <v>14</v>
      </c>
      <c r="I107" s="197"/>
      <c r="J107" s="198">
        <f>ROUND(I107*H107,2)</f>
        <v>0</v>
      </c>
      <c r="K107" s="194" t="s">
        <v>5</v>
      </c>
      <c r="L107" s="45"/>
      <c r="M107" s="199" t="s">
        <v>5</v>
      </c>
      <c r="N107" s="200" t="s">
        <v>43</v>
      </c>
      <c r="O107" s="46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120</v>
      </c>
      <c r="AT107" s="23" t="s">
        <v>122</v>
      </c>
      <c r="AU107" s="23" t="s">
        <v>80</v>
      </c>
      <c r="AY107" s="23" t="s">
        <v>121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80</v>
      </c>
      <c r="BK107" s="203">
        <f>ROUND(I107*H107,2)</f>
        <v>0</v>
      </c>
      <c r="BL107" s="23" t="s">
        <v>120</v>
      </c>
      <c r="BM107" s="23" t="s">
        <v>163</v>
      </c>
    </row>
    <row r="108" s="10" customFormat="1">
      <c r="B108" s="204"/>
      <c r="D108" s="205" t="s">
        <v>128</v>
      </c>
      <c r="E108" s="206" t="s">
        <v>5</v>
      </c>
      <c r="F108" s="207" t="s">
        <v>164</v>
      </c>
      <c r="H108" s="206" t="s">
        <v>5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6" t="s">
        <v>128</v>
      </c>
      <c r="AU108" s="206" t="s">
        <v>80</v>
      </c>
      <c r="AV108" s="10" t="s">
        <v>80</v>
      </c>
      <c r="AW108" s="10" t="s">
        <v>36</v>
      </c>
      <c r="AX108" s="10" t="s">
        <v>72</v>
      </c>
      <c r="AY108" s="206" t="s">
        <v>121</v>
      </c>
    </row>
    <row r="109" s="10" customFormat="1">
      <c r="B109" s="204"/>
      <c r="D109" s="205" t="s">
        <v>128</v>
      </c>
      <c r="E109" s="206" t="s">
        <v>5</v>
      </c>
      <c r="F109" s="207" t="s">
        <v>261</v>
      </c>
      <c r="H109" s="206" t="s">
        <v>5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6" t="s">
        <v>128</v>
      </c>
      <c r="AU109" s="206" t="s">
        <v>80</v>
      </c>
      <c r="AV109" s="10" t="s">
        <v>80</v>
      </c>
      <c r="AW109" s="10" t="s">
        <v>36</v>
      </c>
      <c r="AX109" s="10" t="s">
        <v>72</v>
      </c>
      <c r="AY109" s="206" t="s">
        <v>121</v>
      </c>
    </row>
    <row r="110" s="11" customFormat="1">
      <c r="B110" s="212"/>
      <c r="D110" s="205" t="s">
        <v>128</v>
      </c>
      <c r="E110" s="213" t="s">
        <v>5</v>
      </c>
      <c r="F110" s="214" t="s">
        <v>165</v>
      </c>
      <c r="H110" s="215">
        <v>14</v>
      </c>
      <c r="I110" s="216"/>
      <c r="L110" s="212"/>
      <c r="M110" s="217"/>
      <c r="N110" s="218"/>
      <c r="O110" s="218"/>
      <c r="P110" s="218"/>
      <c r="Q110" s="218"/>
      <c r="R110" s="218"/>
      <c r="S110" s="218"/>
      <c r="T110" s="219"/>
      <c r="AT110" s="213" t="s">
        <v>128</v>
      </c>
      <c r="AU110" s="213" t="s">
        <v>80</v>
      </c>
      <c r="AV110" s="11" t="s">
        <v>82</v>
      </c>
      <c r="AW110" s="11" t="s">
        <v>36</v>
      </c>
      <c r="AX110" s="11" t="s">
        <v>72</v>
      </c>
      <c r="AY110" s="213" t="s">
        <v>121</v>
      </c>
    </row>
    <row r="111" s="12" customFormat="1">
      <c r="B111" s="220"/>
      <c r="D111" s="205" t="s">
        <v>128</v>
      </c>
      <c r="E111" s="221" t="s">
        <v>5</v>
      </c>
      <c r="F111" s="222" t="s">
        <v>131</v>
      </c>
      <c r="H111" s="223">
        <v>14</v>
      </c>
      <c r="I111" s="224"/>
      <c r="L111" s="220"/>
      <c r="M111" s="225"/>
      <c r="N111" s="226"/>
      <c r="O111" s="226"/>
      <c r="P111" s="226"/>
      <c r="Q111" s="226"/>
      <c r="R111" s="226"/>
      <c r="S111" s="226"/>
      <c r="T111" s="227"/>
      <c r="AT111" s="221" t="s">
        <v>128</v>
      </c>
      <c r="AU111" s="221" t="s">
        <v>80</v>
      </c>
      <c r="AV111" s="12" t="s">
        <v>120</v>
      </c>
      <c r="AW111" s="12" t="s">
        <v>36</v>
      </c>
      <c r="AX111" s="12" t="s">
        <v>80</v>
      </c>
      <c r="AY111" s="221" t="s">
        <v>121</v>
      </c>
    </row>
    <row r="112" s="1" customFormat="1" ht="25.5" customHeight="1">
      <c r="B112" s="191"/>
      <c r="C112" s="192" t="s">
        <v>166</v>
      </c>
      <c r="D112" s="192" t="s">
        <v>122</v>
      </c>
      <c r="E112" s="193" t="s">
        <v>167</v>
      </c>
      <c r="F112" s="194" t="s">
        <v>168</v>
      </c>
      <c r="G112" s="195" t="s">
        <v>150</v>
      </c>
      <c r="H112" s="196">
        <v>37.799999999999997</v>
      </c>
      <c r="I112" s="197"/>
      <c r="J112" s="198">
        <f>ROUND(I112*H112,2)</f>
        <v>0</v>
      </c>
      <c r="K112" s="194" t="s">
        <v>5</v>
      </c>
      <c r="L112" s="45"/>
      <c r="M112" s="199" t="s">
        <v>5</v>
      </c>
      <c r="N112" s="200" t="s">
        <v>43</v>
      </c>
      <c r="O112" s="46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120</v>
      </c>
      <c r="AT112" s="23" t="s">
        <v>122</v>
      </c>
      <c r="AU112" s="23" t="s">
        <v>80</v>
      </c>
      <c r="AY112" s="23" t="s">
        <v>121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80</v>
      </c>
      <c r="BK112" s="203">
        <f>ROUND(I112*H112,2)</f>
        <v>0</v>
      </c>
      <c r="BL112" s="23" t="s">
        <v>120</v>
      </c>
      <c r="BM112" s="23" t="s">
        <v>169</v>
      </c>
    </row>
    <row r="113" s="10" customFormat="1">
      <c r="B113" s="204"/>
      <c r="D113" s="205" t="s">
        <v>128</v>
      </c>
      <c r="E113" s="206" t="s">
        <v>5</v>
      </c>
      <c r="F113" s="207" t="s">
        <v>261</v>
      </c>
      <c r="H113" s="206" t="s">
        <v>5</v>
      </c>
      <c r="I113" s="208"/>
      <c r="L113" s="204"/>
      <c r="M113" s="209"/>
      <c r="N113" s="210"/>
      <c r="O113" s="210"/>
      <c r="P113" s="210"/>
      <c r="Q113" s="210"/>
      <c r="R113" s="210"/>
      <c r="S113" s="210"/>
      <c r="T113" s="211"/>
      <c r="AT113" s="206" t="s">
        <v>128</v>
      </c>
      <c r="AU113" s="206" t="s">
        <v>80</v>
      </c>
      <c r="AV113" s="10" t="s">
        <v>80</v>
      </c>
      <c r="AW113" s="10" t="s">
        <v>36</v>
      </c>
      <c r="AX113" s="10" t="s">
        <v>72</v>
      </c>
      <c r="AY113" s="206" t="s">
        <v>121</v>
      </c>
    </row>
    <row r="114" s="11" customFormat="1">
      <c r="B114" s="212"/>
      <c r="D114" s="205" t="s">
        <v>128</v>
      </c>
      <c r="E114" s="213" t="s">
        <v>5</v>
      </c>
      <c r="F114" s="214" t="s">
        <v>266</v>
      </c>
      <c r="H114" s="215">
        <v>37.799999999999997</v>
      </c>
      <c r="I114" s="216"/>
      <c r="L114" s="212"/>
      <c r="M114" s="217"/>
      <c r="N114" s="218"/>
      <c r="O114" s="218"/>
      <c r="P114" s="218"/>
      <c r="Q114" s="218"/>
      <c r="R114" s="218"/>
      <c r="S114" s="218"/>
      <c r="T114" s="219"/>
      <c r="AT114" s="213" t="s">
        <v>128</v>
      </c>
      <c r="AU114" s="213" t="s">
        <v>80</v>
      </c>
      <c r="AV114" s="11" t="s">
        <v>82</v>
      </c>
      <c r="AW114" s="11" t="s">
        <v>36</v>
      </c>
      <c r="AX114" s="11" t="s">
        <v>72</v>
      </c>
      <c r="AY114" s="213" t="s">
        <v>121</v>
      </c>
    </row>
    <row r="115" s="12" customFormat="1">
      <c r="B115" s="220"/>
      <c r="D115" s="205" t="s">
        <v>128</v>
      </c>
      <c r="E115" s="221" t="s">
        <v>5</v>
      </c>
      <c r="F115" s="222" t="s">
        <v>131</v>
      </c>
      <c r="H115" s="223">
        <v>37.799999999999997</v>
      </c>
      <c r="I115" s="224"/>
      <c r="L115" s="220"/>
      <c r="M115" s="225"/>
      <c r="N115" s="226"/>
      <c r="O115" s="226"/>
      <c r="P115" s="226"/>
      <c r="Q115" s="226"/>
      <c r="R115" s="226"/>
      <c r="S115" s="226"/>
      <c r="T115" s="227"/>
      <c r="AT115" s="221" t="s">
        <v>128</v>
      </c>
      <c r="AU115" s="221" t="s">
        <v>80</v>
      </c>
      <c r="AV115" s="12" t="s">
        <v>120</v>
      </c>
      <c r="AW115" s="12" t="s">
        <v>36</v>
      </c>
      <c r="AX115" s="12" t="s">
        <v>80</v>
      </c>
      <c r="AY115" s="221" t="s">
        <v>121</v>
      </c>
    </row>
    <row r="116" s="1" customFormat="1" ht="16.5" customHeight="1">
      <c r="B116" s="191"/>
      <c r="C116" s="228" t="s">
        <v>170</v>
      </c>
      <c r="D116" s="228" t="s">
        <v>171</v>
      </c>
      <c r="E116" s="229" t="s">
        <v>172</v>
      </c>
      <c r="F116" s="230" t="s">
        <v>173</v>
      </c>
      <c r="G116" s="231" t="s">
        <v>174</v>
      </c>
      <c r="H116" s="232">
        <v>1.1339999999999999</v>
      </c>
      <c r="I116" s="233"/>
      <c r="J116" s="234">
        <f>ROUND(I116*H116,2)</f>
        <v>0</v>
      </c>
      <c r="K116" s="230" t="s">
        <v>5</v>
      </c>
      <c r="L116" s="235"/>
      <c r="M116" s="236" t="s">
        <v>5</v>
      </c>
      <c r="N116" s="237" t="s">
        <v>43</v>
      </c>
      <c r="O116" s="46"/>
      <c r="P116" s="201">
        <f>O116*H116</f>
        <v>0</v>
      </c>
      <c r="Q116" s="201">
        <v>0.001</v>
      </c>
      <c r="R116" s="201">
        <f>Q116*H116</f>
        <v>0.001134</v>
      </c>
      <c r="S116" s="201">
        <v>0</v>
      </c>
      <c r="T116" s="202">
        <f>S116*H116</f>
        <v>0</v>
      </c>
      <c r="AR116" s="23" t="s">
        <v>166</v>
      </c>
      <c r="AT116" s="23" t="s">
        <v>171</v>
      </c>
      <c r="AU116" s="23" t="s">
        <v>80</v>
      </c>
      <c r="AY116" s="23" t="s">
        <v>121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80</v>
      </c>
      <c r="BK116" s="203">
        <f>ROUND(I116*H116,2)</f>
        <v>0</v>
      </c>
      <c r="BL116" s="23" t="s">
        <v>120</v>
      </c>
      <c r="BM116" s="23" t="s">
        <v>175</v>
      </c>
    </row>
    <row r="117" s="10" customFormat="1">
      <c r="B117" s="204"/>
      <c r="D117" s="205" t="s">
        <v>128</v>
      </c>
      <c r="E117" s="206" t="s">
        <v>5</v>
      </c>
      <c r="F117" s="207" t="s">
        <v>261</v>
      </c>
      <c r="H117" s="206" t="s">
        <v>5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6" t="s">
        <v>128</v>
      </c>
      <c r="AU117" s="206" t="s">
        <v>80</v>
      </c>
      <c r="AV117" s="10" t="s">
        <v>80</v>
      </c>
      <c r="AW117" s="10" t="s">
        <v>36</v>
      </c>
      <c r="AX117" s="10" t="s">
        <v>72</v>
      </c>
      <c r="AY117" s="206" t="s">
        <v>121</v>
      </c>
    </row>
    <row r="118" s="11" customFormat="1">
      <c r="B118" s="212"/>
      <c r="D118" s="205" t="s">
        <v>128</v>
      </c>
      <c r="E118" s="213" t="s">
        <v>5</v>
      </c>
      <c r="F118" s="214" t="s">
        <v>268</v>
      </c>
      <c r="H118" s="215">
        <v>1.1339999999999999</v>
      </c>
      <c r="I118" s="216"/>
      <c r="L118" s="212"/>
      <c r="M118" s="217"/>
      <c r="N118" s="218"/>
      <c r="O118" s="218"/>
      <c r="P118" s="218"/>
      <c r="Q118" s="218"/>
      <c r="R118" s="218"/>
      <c r="S118" s="218"/>
      <c r="T118" s="219"/>
      <c r="AT118" s="213" t="s">
        <v>128</v>
      </c>
      <c r="AU118" s="213" t="s">
        <v>80</v>
      </c>
      <c r="AV118" s="11" t="s">
        <v>82</v>
      </c>
      <c r="AW118" s="11" t="s">
        <v>36</v>
      </c>
      <c r="AX118" s="11" t="s">
        <v>72</v>
      </c>
      <c r="AY118" s="213" t="s">
        <v>121</v>
      </c>
    </row>
    <row r="119" s="12" customFormat="1">
      <c r="B119" s="220"/>
      <c r="D119" s="205" t="s">
        <v>128</v>
      </c>
      <c r="E119" s="221" t="s">
        <v>5</v>
      </c>
      <c r="F119" s="222" t="s">
        <v>131</v>
      </c>
      <c r="H119" s="223">
        <v>1.1339999999999999</v>
      </c>
      <c r="I119" s="224"/>
      <c r="L119" s="220"/>
      <c r="M119" s="225"/>
      <c r="N119" s="226"/>
      <c r="O119" s="226"/>
      <c r="P119" s="226"/>
      <c r="Q119" s="226"/>
      <c r="R119" s="226"/>
      <c r="S119" s="226"/>
      <c r="T119" s="227"/>
      <c r="AT119" s="221" t="s">
        <v>128</v>
      </c>
      <c r="AU119" s="221" t="s">
        <v>80</v>
      </c>
      <c r="AV119" s="12" t="s">
        <v>120</v>
      </c>
      <c r="AW119" s="12" t="s">
        <v>36</v>
      </c>
      <c r="AX119" s="12" t="s">
        <v>80</v>
      </c>
      <c r="AY119" s="221" t="s">
        <v>121</v>
      </c>
    </row>
    <row r="120" s="1" customFormat="1" ht="38.25" customHeight="1">
      <c r="B120" s="191"/>
      <c r="C120" s="192" t="s">
        <v>177</v>
      </c>
      <c r="D120" s="192" t="s">
        <v>122</v>
      </c>
      <c r="E120" s="193" t="s">
        <v>178</v>
      </c>
      <c r="F120" s="194" t="s">
        <v>179</v>
      </c>
      <c r="G120" s="195" t="s">
        <v>180</v>
      </c>
      <c r="H120" s="196">
        <v>24</v>
      </c>
      <c r="I120" s="197"/>
      <c r="J120" s="198">
        <f>ROUND(I120*H120,2)</f>
        <v>0</v>
      </c>
      <c r="K120" s="194" t="s">
        <v>181</v>
      </c>
      <c r="L120" s="45"/>
      <c r="M120" s="199" t="s">
        <v>5</v>
      </c>
      <c r="N120" s="200" t="s">
        <v>43</v>
      </c>
      <c r="O120" s="46"/>
      <c r="P120" s="201">
        <f>O120*H120</f>
        <v>0</v>
      </c>
      <c r="Q120" s="201">
        <v>0.00133</v>
      </c>
      <c r="R120" s="201">
        <f>Q120*H120</f>
        <v>0.031920000000000004</v>
      </c>
      <c r="S120" s="201">
        <v>0</v>
      </c>
      <c r="T120" s="202">
        <f>S120*H120</f>
        <v>0</v>
      </c>
      <c r="AR120" s="23" t="s">
        <v>120</v>
      </c>
      <c r="AT120" s="23" t="s">
        <v>122</v>
      </c>
      <c r="AU120" s="23" t="s">
        <v>80</v>
      </c>
      <c r="AY120" s="23" t="s">
        <v>121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120</v>
      </c>
      <c r="BM120" s="23" t="s">
        <v>182</v>
      </c>
    </row>
    <row r="121" s="10" customFormat="1">
      <c r="B121" s="204"/>
      <c r="D121" s="205" t="s">
        <v>128</v>
      </c>
      <c r="E121" s="206" t="s">
        <v>5</v>
      </c>
      <c r="F121" s="207" t="s">
        <v>261</v>
      </c>
      <c r="H121" s="206" t="s">
        <v>5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6" t="s">
        <v>128</v>
      </c>
      <c r="AU121" s="206" t="s">
        <v>80</v>
      </c>
      <c r="AV121" s="10" t="s">
        <v>80</v>
      </c>
      <c r="AW121" s="10" t="s">
        <v>36</v>
      </c>
      <c r="AX121" s="10" t="s">
        <v>72</v>
      </c>
      <c r="AY121" s="206" t="s">
        <v>121</v>
      </c>
    </row>
    <row r="122" s="11" customFormat="1">
      <c r="B122" s="212"/>
      <c r="D122" s="205" t="s">
        <v>128</v>
      </c>
      <c r="E122" s="213" t="s">
        <v>5</v>
      </c>
      <c r="F122" s="214" t="s">
        <v>183</v>
      </c>
      <c r="H122" s="215">
        <v>24</v>
      </c>
      <c r="I122" s="216"/>
      <c r="L122" s="212"/>
      <c r="M122" s="217"/>
      <c r="N122" s="218"/>
      <c r="O122" s="218"/>
      <c r="P122" s="218"/>
      <c r="Q122" s="218"/>
      <c r="R122" s="218"/>
      <c r="S122" s="218"/>
      <c r="T122" s="219"/>
      <c r="AT122" s="213" t="s">
        <v>128</v>
      </c>
      <c r="AU122" s="213" t="s">
        <v>80</v>
      </c>
      <c r="AV122" s="11" t="s">
        <v>82</v>
      </c>
      <c r="AW122" s="11" t="s">
        <v>36</v>
      </c>
      <c r="AX122" s="11" t="s">
        <v>72</v>
      </c>
      <c r="AY122" s="213" t="s">
        <v>121</v>
      </c>
    </row>
    <row r="123" s="12" customFormat="1">
      <c r="B123" s="220"/>
      <c r="D123" s="205" t="s">
        <v>128</v>
      </c>
      <c r="E123" s="221" t="s">
        <v>5</v>
      </c>
      <c r="F123" s="222" t="s">
        <v>131</v>
      </c>
      <c r="H123" s="223">
        <v>24</v>
      </c>
      <c r="I123" s="224"/>
      <c r="L123" s="220"/>
      <c r="M123" s="225"/>
      <c r="N123" s="226"/>
      <c r="O123" s="226"/>
      <c r="P123" s="226"/>
      <c r="Q123" s="226"/>
      <c r="R123" s="226"/>
      <c r="S123" s="226"/>
      <c r="T123" s="227"/>
      <c r="AT123" s="221" t="s">
        <v>128</v>
      </c>
      <c r="AU123" s="221" t="s">
        <v>80</v>
      </c>
      <c r="AV123" s="12" t="s">
        <v>120</v>
      </c>
      <c r="AW123" s="12" t="s">
        <v>36</v>
      </c>
      <c r="AX123" s="12" t="s">
        <v>80</v>
      </c>
      <c r="AY123" s="221" t="s">
        <v>121</v>
      </c>
    </row>
    <row r="124" s="1" customFormat="1" ht="16.5" customHeight="1">
      <c r="B124" s="191"/>
      <c r="C124" s="192" t="s">
        <v>118</v>
      </c>
      <c r="D124" s="192" t="s">
        <v>122</v>
      </c>
      <c r="E124" s="193" t="s">
        <v>184</v>
      </c>
      <c r="F124" s="194" t="s">
        <v>185</v>
      </c>
      <c r="G124" s="195" t="s">
        <v>180</v>
      </c>
      <c r="H124" s="196">
        <v>24</v>
      </c>
      <c r="I124" s="197"/>
      <c r="J124" s="198">
        <f>ROUND(I124*H124,2)</f>
        <v>0</v>
      </c>
      <c r="K124" s="194" t="s">
        <v>181</v>
      </c>
      <c r="L124" s="45"/>
      <c r="M124" s="199" t="s">
        <v>5</v>
      </c>
      <c r="N124" s="200" t="s">
        <v>43</v>
      </c>
      <c r="O124" s="46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3" t="s">
        <v>120</v>
      </c>
      <c r="AT124" s="23" t="s">
        <v>122</v>
      </c>
      <c r="AU124" s="23" t="s">
        <v>80</v>
      </c>
      <c r="AY124" s="23" t="s">
        <v>121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80</v>
      </c>
      <c r="BK124" s="203">
        <f>ROUND(I124*H124,2)</f>
        <v>0</v>
      </c>
      <c r="BL124" s="23" t="s">
        <v>120</v>
      </c>
      <c r="BM124" s="23" t="s">
        <v>186</v>
      </c>
    </row>
    <row r="125" s="10" customFormat="1">
      <c r="B125" s="204"/>
      <c r="D125" s="205" t="s">
        <v>128</v>
      </c>
      <c r="E125" s="206" t="s">
        <v>5</v>
      </c>
      <c r="F125" s="207" t="s">
        <v>261</v>
      </c>
      <c r="H125" s="206" t="s">
        <v>5</v>
      </c>
      <c r="I125" s="208"/>
      <c r="L125" s="204"/>
      <c r="M125" s="209"/>
      <c r="N125" s="210"/>
      <c r="O125" s="210"/>
      <c r="P125" s="210"/>
      <c r="Q125" s="210"/>
      <c r="R125" s="210"/>
      <c r="S125" s="210"/>
      <c r="T125" s="211"/>
      <c r="AT125" s="206" t="s">
        <v>128</v>
      </c>
      <c r="AU125" s="206" t="s">
        <v>80</v>
      </c>
      <c r="AV125" s="10" t="s">
        <v>80</v>
      </c>
      <c r="AW125" s="10" t="s">
        <v>36</v>
      </c>
      <c r="AX125" s="10" t="s">
        <v>72</v>
      </c>
      <c r="AY125" s="206" t="s">
        <v>121</v>
      </c>
    </row>
    <row r="126" s="11" customFormat="1">
      <c r="B126" s="212"/>
      <c r="D126" s="205" t="s">
        <v>128</v>
      </c>
      <c r="E126" s="213" t="s">
        <v>5</v>
      </c>
      <c r="F126" s="214" t="s">
        <v>183</v>
      </c>
      <c r="H126" s="215">
        <v>24</v>
      </c>
      <c r="I126" s="216"/>
      <c r="L126" s="212"/>
      <c r="M126" s="217"/>
      <c r="N126" s="218"/>
      <c r="O126" s="218"/>
      <c r="P126" s="218"/>
      <c r="Q126" s="218"/>
      <c r="R126" s="218"/>
      <c r="S126" s="218"/>
      <c r="T126" s="219"/>
      <c r="AT126" s="213" t="s">
        <v>128</v>
      </c>
      <c r="AU126" s="213" t="s">
        <v>80</v>
      </c>
      <c r="AV126" s="11" t="s">
        <v>82</v>
      </c>
      <c r="AW126" s="11" t="s">
        <v>36</v>
      </c>
      <c r="AX126" s="11" t="s">
        <v>72</v>
      </c>
      <c r="AY126" s="213" t="s">
        <v>121</v>
      </c>
    </row>
    <row r="127" s="12" customFormat="1">
      <c r="B127" s="220"/>
      <c r="D127" s="205" t="s">
        <v>128</v>
      </c>
      <c r="E127" s="221" t="s">
        <v>5</v>
      </c>
      <c r="F127" s="222" t="s">
        <v>131</v>
      </c>
      <c r="H127" s="223">
        <v>24</v>
      </c>
      <c r="I127" s="224"/>
      <c r="L127" s="220"/>
      <c r="M127" s="225"/>
      <c r="N127" s="226"/>
      <c r="O127" s="226"/>
      <c r="P127" s="226"/>
      <c r="Q127" s="226"/>
      <c r="R127" s="226"/>
      <c r="S127" s="226"/>
      <c r="T127" s="227"/>
      <c r="AT127" s="221" t="s">
        <v>128</v>
      </c>
      <c r="AU127" s="221" t="s">
        <v>80</v>
      </c>
      <c r="AV127" s="12" t="s">
        <v>120</v>
      </c>
      <c r="AW127" s="12" t="s">
        <v>36</v>
      </c>
      <c r="AX127" s="12" t="s">
        <v>80</v>
      </c>
      <c r="AY127" s="221" t="s">
        <v>121</v>
      </c>
    </row>
    <row r="128" s="1" customFormat="1" ht="25.5" customHeight="1">
      <c r="B128" s="191"/>
      <c r="C128" s="192" t="s">
        <v>187</v>
      </c>
      <c r="D128" s="192" t="s">
        <v>122</v>
      </c>
      <c r="E128" s="193" t="s">
        <v>194</v>
      </c>
      <c r="F128" s="194" t="s">
        <v>195</v>
      </c>
      <c r="G128" s="195" t="s">
        <v>196</v>
      </c>
      <c r="H128" s="196">
        <v>56</v>
      </c>
      <c r="I128" s="197"/>
      <c r="J128" s="198">
        <f>ROUND(I128*H128,2)</f>
        <v>0</v>
      </c>
      <c r="K128" s="194" t="s">
        <v>181</v>
      </c>
      <c r="L128" s="45"/>
      <c r="M128" s="199" t="s">
        <v>5</v>
      </c>
      <c r="N128" s="200" t="s">
        <v>43</v>
      </c>
      <c r="O128" s="46"/>
      <c r="P128" s="201">
        <f>O128*H128</f>
        <v>0</v>
      </c>
      <c r="Q128" s="201">
        <v>0.0264</v>
      </c>
      <c r="R128" s="201">
        <f>Q128*H128</f>
        <v>1.4783999999999999</v>
      </c>
      <c r="S128" s="201">
        <v>0</v>
      </c>
      <c r="T128" s="202">
        <f>S128*H128</f>
        <v>0</v>
      </c>
      <c r="AR128" s="23" t="s">
        <v>120</v>
      </c>
      <c r="AT128" s="23" t="s">
        <v>122</v>
      </c>
      <c r="AU128" s="23" t="s">
        <v>80</v>
      </c>
      <c r="AY128" s="23" t="s">
        <v>121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80</v>
      </c>
      <c r="BK128" s="203">
        <f>ROUND(I128*H128,2)</f>
        <v>0</v>
      </c>
      <c r="BL128" s="23" t="s">
        <v>120</v>
      </c>
      <c r="BM128" s="23" t="s">
        <v>197</v>
      </c>
    </row>
    <row r="129" s="10" customFormat="1">
      <c r="B129" s="204"/>
      <c r="D129" s="205" t="s">
        <v>128</v>
      </c>
      <c r="E129" s="206" t="s">
        <v>5</v>
      </c>
      <c r="F129" s="207" t="s">
        <v>261</v>
      </c>
      <c r="H129" s="206" t="s">
        <v>5</v>
      </c>
      <c r="I129" s="208"/>
      <c r="L129" s="204"/>
      <c r="M129" s="209"/>
      <c r="N129" s="210"/>
      <c r="O129" s="210"/>
      <c r="P129" s="210"/>
      <c r="Q129" s="210"/>
      <c r="R129" s="210"/>
      <c r="S129" s="210"/>
      <c r="T129" s="211"/>
      <c r="AT129" s="206" t="s">
        <v>128</v>
      </c>
      <c r="AU129" s="206" t="s">
        <v>80</v>
      </c>
      <c r="AV129" s="10" t="s">
        <v>80</v>
      </c>
      <c r="AW129" s="10" t="s">
        <v>36</v>
      </c>
      <c r="AX129" s="10" t="s">
        <v>72</v>
      </c>
      <c r="AY129" s="206" t="s">
        <v>121</v>
      </c>
    </row>
    <row r="130" s="11" customFormat="1">
      <c r="B130" s="212"/>
      <c r="D130" s="205" t="s">
        <v>128</v>
      </c>
      <c r="E130" s="213" t="s">
        <v>5</v>
      </c>
      <c r="F130" s="214" t="s">
        <v>198</v>
      </c>
      <c r="H130" s="215">
        <v>56</v>
      </c>
      <c r="I130" s="216"/>
      <c r="L130" s="212"/>
      <c r="M130" s="217"/>
      <c r="N130" s="218"/>
      <c r="O130" s="218"/>
      <c r="P130" s="218"/>
      <c r="Q130" s="218"/>
      <c r="R130" s="218"/>
      <c r="S130" s="218"/>
      <c r="T130" s="219"/>
      <c r="AT130" s="213" t="s">
        <v>128</v>
      </c>
      <c r="AU130" s="213" t="s">
        <v>80</v>
      </c>
      <c r="AV130" s="11" t="s">
        <v>82</v>
      </c>
      <c r="AW130" s="11" t="s">
        <v>36</v>
      </c>
      <c r="AX130" s="11" t="s">
        <v>72</v>
      </c>
      <c r="AY130" s="213" t="s">
        <v>121</v>
      </c>
    </row>
    <row r="131" s="12" customFormat="1">
      <c r="B131" s="220"/>
      <c r="D131" s="205" t="s">
        <v>128</v>
      </c>
      <c r="E131" s="221" t="s">
        <v>5</v>
      </c>
      <c r="F131" s="222" t="s">
        <v>131</v>
      </c>
      <c r="H131" s="223">
        <v>56</v>
      </c>
      <c r="I131" s="224"/>
      <c r="L131" s="220"/>
      <c r="M131" s="225"/>
      <c r="N131" s="226"/>
      <c r="O131" s="226"/>
      <c r="P131" s="226"/>
      <c r="Q131" s="226"/>
      <c r="R131" s="226"/>
      <c r="S131" s="226"/>
      <c r="T131" s="227"/>
      <c r="AT131" s="221" t="s">
        <v>128</v>
      </c>
      <c r="AU131" s="221" t="s">
        <v>80</v>
      </c>
      <c r="AV131" s="12" t="s">
        <v>120</v>
      </c>
      <c r="AW131" s="12" t="s">
        <v>36</v>
      </c>
      <c r="AX131" s="12" t="s">
        <v>80</v>
      </c>
      <c r="AY131" s="221" t="s">
        <v>121</v>
      </c>
    </row>
    <row r="132" s="1" customFormat="1" ht="25.5" customHeight="1">
      <c r="B132" s="191"/>
      <c r="C132" s="192" t="s">
        <v>193</v>
      </c>
      <c r="D132" s="192" t="s">
        <v>122</v>
      </c>
      <c r="E132" s="193" t="s">
        <v>200</v>
      </c>
      <c r="F132" s="194" t="s">
        <v>201</v>
      </c>
      <c r="G132" s="195" t="s">
        <v>196</v>
      </c>
      <c r="H132" s="196">
        <v>37.799999999999997</v>
      </c>
      <c r="I132" s="197"/>
      <c r="J132" s="198">
        <f>ROUND(I132*H132,2)</f>
        <v>0</v>
      </c>
      <c r="K132" s="194" t="s">
        <v>181</v>
      </c>
      <c r="L132" s="45"/>
      <c r="M132" s="199" t="s">
        <v>5</v>
      </c>
      <c r="N132" s="200" t="s">
        <v>43</v>
      </c>
      <c r="O132" s="46"/>
      <c r="P132" s="201">
        <f>O132*H132</f>
        <v>0</v>
      </c>
      <c r="Q132" s="201">
        <v>0.00013999999999999999</v>
      </c>
      <c r="R132" s="201">
        <f>Q132*H132</f>
        <v>0.005291999999999999</v>
      </c>
      <c r="S132" s="201">
        <v>0</v>
      </c>
      <c r="T132" s="202">
        <f>S132*H132</f>
        <v>0</v>
      </c>
      <c r="AR132" s="23" t="s">
        <v>202</v>
      </c>
      <c r="AT132" s="23" t="s">
        <v>122</v>
      </c>
      <c r="AU132" s="23" t="s">
        <v>80</v>
      </c>
      <c r="AY132" s="23" t="s">
        <v>121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80</v>
      </c>
      <c r="BK132" s="203">
        <f>ROUND(I132*H132,2)</f>
        <v>0</v>
      </c>
      <c r="BL132" s="23" t="s">
        <v>202</v>
      </c>
      <c r="BM132" s="23" t="s">
        <v>203</v>
      </c>
    </row>
    <row r="133" s="10" customFormat="1">
      <c r="B133" s="204"/>
      <c r="D133" s="205" t="s">
        <v>128</v>
      </c>
      <c r="E133" s="206" t="s">
        <v>5</v>
      </c>
      <c r="F133" s="207" t="s">
        <v>261</v>
      </c>
      <c r="H133" s="206" t="s">
        <v>5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6" t="s">
        <v>128</v>
      </c>
      <c r="AU133" s="206" t="s">
        <v>80</v>
      </c>
      <c r="AV133" s="10" t="s">
        <v>80</v>
      </c>
      <c r="AW133" s="10" t="s">
        <v>36</v>
      </c>
      <c r="AX133" s="10" t="s">
        <v>72</v>
      </c>
      <c r="AY133" s="206" t="s">
        <v>121</v>
      </c>
    </row>
    <row r="134" s="11" customFormat="1">
      <c r="B134" s="212"/>
      <c r="D134" s="205" t="s">
        <v>128</v>
      </c>
      <c r="E134" s="213" t="s">
        <v>5</v>
      </c>
      <c r="F134" s="214" t="s">
        <v>266</v>
      </c>
      <c r="H134" s="215">
        <v>37.799999999999997</v>
      </c>
      <c r="I134" s="216"/>
      <c r="L134" s="212"/>
      <c r="M134" s="217"/>
      <c r="N134" s="218"/>
      <c r="O134" s="218"/>
      <c r="P134" s="218"/>
      <c r="Q134" s="218"/>
      <c r="R134" s="218"/>
      <c r="S134" s="218"/>
      <c r="T134" s="219"/>
      <c r="AT134" s="213" t="s">
        <v>128</v>
      </c>
      <c r="AU134" s="213" t="s">
        <v>80</v>
      </c>
      <c r="AV134" s="11" t="s">
        <v>82</v>
      </c>
      <c r="AW134" s="11" t="s">
        <v>36</v>
      </c>
      <c r="AX134" s="11" t="s">
        <v>72</v>
      </c>
      <c r="AY134" s="213" t="s">
        <v>121</v>
      </c>
    </row>
    <row r="135" s="12" customFormat="1">
      <c r="B135" s="220"/>
      <c r="D135" s="205" t="s">
        <v>128</v>
      </c>
      <c r="E135" s="221" t="s">
        <v>5</v>
      </c>
      <c r="F135" s="222" t="s">
        <v>131</v>
      </c>
      <c r="H135" s="223">
        <v>37.799999999999997</v>
      </c>
      <c r="I135" s="224"/>
      <c r="L135" s="220"/>
      <c r="M135" s="225"/>
      <c r="N135" s="226"/>
      <c r="O135" s="226"/>
      <c r="P135" s="226"/>
      <c r="Q135" s="226"/>
      <c r="R135" s="226"/>
      <c r="S135" s="226"/>
      <c r="T135" s="227"/>
      <c r="AT135" s="221" t="s">
        <v>128</v>
      </c>
      <c r="AU135" s="221" t="s">
        <v>80</v>
      </c>
      <c r="AV135" s="12" t="s">
        <v>120</v>
      </c>
      <c r="AW135" s="12" t="s">
        <v>36</v>
      </c>
      <c r="AX135" s="12" t="s">
        <v>80</v>
      </c>
      <c r="AY135" s="221" t="s">
        <v>121</v>
      </c>
    </row>
    <row r="136" s="1" customFormat="1" ht="16.5" customHeight="1">
      <c r="B136" s="191"/>
      <c r="C136" s="228" t="s">
        <v>199</v>
      </c>
      <c r="D136" s="228" t="s">
        <v>171</v>
      </c>
      <c r="E136" s="229" t="s">
        <v>188</v>
      </c>
      <c r="F136" s="230" t="s">
        <v>189</v>
      </c>
      <c r="G136" s="231" t="s">
        <v>190</v>
      </c>
      <c r="H136" s="232">
        <v>0.55200000000000005</v>
      </c>
      <c r="I136" s="233"/>
      <c r="J136" s="234">
        <f>ROUND(I136*H136,2)</f>
        <v>0</v>
      </c>
      <c r="K136" s="230" t="s">
        <v>126</v>
      </c>
      <c r="L136" s="235"/>
      <c r="M136" s="236" t="s">
        <v>5</v>
      </c>
      <c r="N136" s="237" t="s">
        <v>43</v>
      </c>
      <c r="O136" s="46"/>
      <c r="P136" s="201">
        <f>O136*H136</f>
        <v>0</v>
      </c>
      <c r="Q136" s="201">
        <v>1</v>
      </c>
      <c r="R136" s="201">
        <f>Q136*H136</f>
        <v>0.55200000000000005</v>
      </c>
      <c r="S136" s="201">
        <v>0</v>
      </c>
      <c r="T136" s="202">
        <f>S136*H136</f>
        <v>0</v>
      </c>
      <c r="AR136" s="23" t="s">
        <v>166</v>
      </c>
      <c r="AT136" s="23" t="s">
        <v>171</v>
      </c>
      <c r="AU136" s="23" t="s">
        <v>80</v>
      </c>
      <c r="AY136" s="23" t="s">
        <v>121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80</v>
      </c>
      <c r="BK136" s="203">
        <f>ROUND(I136*H136,2)</f>
        <v>0</v>
      </c>
      <c r="BL136" s="23" t="s">
        <v>120</v>
      </c>
      <c r="BM136" s="23" t="s">
        <v>269</v>
      </c>
    </row>
    <row r="137" s="10" customFormat="1">
      <c r="B137" s="204"/>
      <c r="D137" s="205" t="s">
        <v>128</v>
      </c>
      <c r="E137" s="206" t="s">
        <v>5</v>
      </c>
      <c r="F137" s="207" t="s">
        <v>261</v>
      </c>
      <c r="H137" s="206" t="s">
        <v>5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6" t="s">
        <v>128</v>
      </c>
      <c r="AU137" s="206" t="s">
        <v>80</v>
      </c>
      <c r="AV137" s="10" t="s">
        <v>80</v>
      </c>
      <c r="AW137" s="10" t="s">
        <v>36</v>
      </c>
      <c r="AX137" s="10" t="s">
        <v>72</v>
      </c>
      <c r="AY137" s="206" t="s">
        <v>121</v>
      </c>
    </row>
    <row r="138" s="11" customFormat="1">
      <c r="B138" s="212"/>
      <c r="D138" s="205" t="s">
        <v>128</v>
      </c>
      <c r="E138" s="213" t="s">
        <v>5</v>
      </c>
      <c r="F138" s="214" t="s">
        <v>192</v>
      </c>
      <c r="H138" s="215">
        <v>0.55200000000000005</v>
      </c>
      <c r="I138" s="216"/>
      <c r="L138" s="212"/>
      <c r="M138" s="217"/>
      <c r="N138" s="218"/>
      <c r="O138" s="218"/>
      <c r="P138" s="218"/>
      <c r="Q138" s="218"/>
      <c r="R138" s="218"/>
      <c r="S138" s="218"/>
      <c r="T138" s="219"/>
      <c r="AT138" s="213" t="s">
        <v>128</v>
      </c>
      <c r="AU138" s="213" t="s">
        <v>80</v>
      </c>
      <c r="AV138" s="11" t="s">
        <v>82</v>
      </c>
      <c r="AW138" s="11" t="s">
        <v>36</v>
      </c>
      <c r="AX138" s="11" t="s">
        <v>72</v>
      </c>
      <c r="AY138" s="213" t="s">
        <v>121</v>
      </c>
    </row>
    <row r="139" s="12" customFormat="1">
      <c r="B139" s="220"/>
      <c r="D139" s="205" t="s">
        <v>128</v>
      </c>
      <c r="E139" s="221" t="s">
        <v>5</v>
      </c>
      <c r="F139" s="222" t="s">
        <v>131</v>
      </c>
      <c r="H139" s="223">
        <v>0.55200000000000005</v>
      </c>
      <c r="I139" s="224"/>
      <c r="L139" s="220"/>
      <c r="M139" s="225"/>
      <c r="N139" s="226"/>
      <c r="O139" s="226"/>
      <c r="P139" s="226"/>
      <c r="Q139" s="226"/>
      <c r="R139" s="226"/>
      <c r="S139" s="226"/>
      <c r="T139" s="227"/>
      <c r="AT139" s="221" t="s">
        <v>128</v>
      </c>
      <c r="AU139" s="221" t="s">
        <v>80</v>
      </c>
      <c r="AV139" s="12" t="s">
        <v>120</v>
      </c>
      <c r="AW139" s="12" t="s">
        <v>36</v>
      </c>
      <c r="AX139" s="12" t="s">
        <v>80</v>
      </c>
      <c r="AY139" s="221" t="s">
        <v>121</v>
      </c>
    </row>
    <row r="140" s="1" customFormat="1" ht="16.5" customHeight="1">
      <c r="B140" s="191"/>
      <c r="C140" s="228" t="s">
        <v>11</v>
      </c>
      <c r="D140" s="228" t="s">
        <v>171</v>
      </c>
      <c r="E140" s="229" t="s">
        <v>204</v>
      </c>
      <c r="F140" s="230" t="s">
        <v>205</v>
      </c>
      <c r="G140" s="231" t="s">
        <v>196</v>
      </c>
      <c r="H140" s="232">
        <v>39.689999999999998</v>
      </c>
      <c r="I140" s="233"/>
      <c r="J140" s="234">
        <f>ROUND(I140*H140,2)</f>
        <v>0</v>
      </c>
      <c r="K140" s="230" t="s">
        <v>181</v>
      </c>
      <c r="L140" s="235"/>
      <c r="M140" s="236" t="s">
        <v>5</v>
      </c>
      <c r="N140" s="237" t="s">
        <v>43</v>
      </c>
      <c r="O140" s="46"/>
      <c r="P140" s="201">
        <f>O140*H140</f>
        <v>0</v>
      </c>
      <c r="Q140" s="201">
        <v>0.00040000000000000002</v>
      </c>
      <c r="R140" s="201">
        <f>Q140*H140</f>
        <v>0.015876000000000001</v>
      </c>
      <c r="S140" s="201">
        <v>0</v>
      </c>
      <c r="T140" s="202">
        <f>S140*H140</f>
        <v>0</v>
      </c>
      <c r="AR140" s="23" t="s">
        <v>202</v>
      </c>
      <c r="AT140" s="23" t="s">
        <v>171</v>
      </c>
      <c r="AU140" s="23" t="s">
        <v>80</v>
      </c>
      <c r="AY140" s="23" t="s">
        <v>121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80</v>
      </c>
      <c r="BK140" s="203">
        <f>ROUND(I140*H140,2)</f>
        <v>0</v>
      </c>
      <c r="BL140" s="23" t="s">
        <v>202</v>
      </c>
      <c r="BM140" s="23" t="s">
        <v>206</v>
      </c>
    </row>
    <row r="141" s="10" customFormat="1">
      <c r="B141" s="204"/>
      <c r="D141" s="205" t="s">
        <v>128</v>
      </c>
      <c r="E141" s="206" t="s">
        <v>5</v>
      </c>
      <c r="F141" s="207" t="s">
        <v>261</v>
      </c>
      <c r="H141" s="206" t="s">
        <v>5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6" t="s">
        <v>128</v>
      </c>
      <c r="AU141" s="206" t="s">
        <v>80</v>
      </c>
      <c r="AV141" s="10" t="s">
        <v>80</v>
      </c>
      <c r="AW141" s="10" t="s">
        <v>36</v>
      </c>
      <c r="AX141" s="10" t="s">
        <v>72</v>
      </c>
      <c r="AY141" s="206" t="s">
        <v>121</v>
      </c>
    </row>
    <row r="142" s="11" customFormat="1">
      <c r="B142" s="212"/>
      <c r="D142" s="205" t="s">
        <v>128</v>
      </c>
      <c r="E142" s="213" t="s">
        <v>5</v>
      </c>
      <c r="F142" s="214" t="s">
        <v>270</v>
      </c>
      <c r="H142" s="215">
        <v>39.689999999999998</v>
      </c>
      <c r="I142" s="216"/>
      <c r="L142" s="212"/>
      <c r="M142" s="217"/>
      <c r="N142" s="218"/>
      <c r="O142" s="218"/>
      <c r="P142" s="218"/>
      <c r="Q142" s="218"/>
      <c r="R142" s="218"/>
      <c r="S142" s="218"/>
      <c r="T142" s="219"/>
      <c r="AT142" s="213" t="s">
        <v>128</v>
      </c>
      <c r="AU142" s="213" t="s">
        <v>80</v>
      </c>
      <c r="AV142" s="11" t="s">
        <v>82</v>
      </c>
      <c r="AW142" s="11" t="s">
        <v>36</v>
      </c>
      <c r="AX142" s="11" t="s">
        <v>72</v>
      </c>
      <c r="AY142" s="213" t="s">
        <v>121</v>
      </c>
    </row>
    <row r="143" s="12" customFormat="1">
      <c r="B143" s="220"/>
      <c r="D143" s="205" t="s">
        <v>128</v>
      </c>
      <c r="E143" s="221" t="s">
        <v>5</v>
      </c>
      <c r="F143" s="222" t="s">
        <v>131</v>
      </c>
      <c r="H143" s="223">
        <v>39.689999999999998</v>
      </c>
      <c r="I143" s="224"/>
      <c r="L143" s="220"/>
      <c r="M143" s="225"/>
      <c r="N143" s="226"/>
      <c r="O143" s="226"/>
      <c r="P143" s="226"/>
      <c r="Q143" s="226"/>
      <c r="R143" s="226"/>
      <c r="S143" s="226"/>
      <c r="T143" s="227"/>
      <c r="AT143" s="221" t="s">
        <v>128</v>
      </c>
      <c r="AU143" s="221" t="s">
        <v>80</v>
      </c>
      <c r="AV143" s="12" t="s">
        <v>120</v>
      </c>
      <c r="AW143" s="12" t="s">
        <v>36</v>
      </c>
      <c r="AX143" s="12" t="s">
        <v>80</v>
      </c>
      <c r="AY143" s="221" t="s">
        <v>121</v>
      </c>
    </row>
    <row r="144" s="9" customFormat="1" ht="37.44001" customHeight="1">
      <c r="B144" s="180"/>
      <c r="D144" s="181" t="s">
        <v>71</v>
      </c>
      <c r="E144" s="182" t="s">
        <v>136</v>
      </c>
      <c r="F144" s="182" t="s">
        <v>208</v>
      </c>
      <c r="I144" s="183"/>
      <c r="J144" s="184">
        <f>BK144</f>
        <v>0</v>
      </c>
      <c r="L144" s="180"/>
      <c r="M144" s="185"/>
      <c r="N144" s="186"/>
      <c r="O144" s="186"/>
      <c r="P144" s="187">
        <f>SUM(P145:P161)</f>
        <v>0</v>
      </c>
      <c r="Q144" s="186"/>
      <c r="R144" s="187">
        <f>SUM(R145:R161)</f>
        <v>172.85700400000002</v>
      </c>
      <c r="S144" s="186"/>
      <c r="T144" s="188">
        <f>SUM(T145:T161)</f>
        <v>0</v>
      </c>
      <c r="AR144" s="181" t="s">
        <v>120</v>
      </c>
      <c r="AT144" s="189" t="s">
        <v>71</v>
      </c>
      <c r="AU144" s="189" t="s">
        <v>72</v>
      </c>
      <c r="AY144" s="181" t="s">
        <v>121</v>
      </c>
      <c r="BK144" s="190">
        <f>SUM(BK145:BK161)</f>
        <v>0</v>
      </c>
    </row>
    <row r="145" s="1" customFormat="1" ht="16.5" customHeight="1">
      <c r="B145" s="191"/>
      <c r="C145" s="192" t="s">
        <v>209</v>
      </c>
      <c r="D145" s="192" t="s">
        <v>122</v>
      </c>
      <c r="E145" s="193" t="s">
        <v>210</v>
      </c>
      <c r="F145" s="194" t="s">
        <v>211</v>
      </c>
      <c r="G145" s="195" t="s">
        <v>180</v>
      </c>
      <c r="H145" s="196">
        <v>27</v>
      </c>
      <c r="I145" s="197"/>
      <c r="J145" s="198">
        <f>ROUND(I145*H145,2)</f>
        <v>0</v>
      </c>
      <c r="K145" s="194" t="s">
        <v>126</v>
      </c>
      <c r="L145" s="45"/>
      <c r="M145" s="199" t="s">
        <v>5</v>
      </c>
      <c r="N145" s="200" t="s">
        <v>43</v>
      </c>
      <c r="O145" s="46"/>
      <c r="P145" s="201">
        <f>O145*H145</f>
        <v>0</v>
      </c>
      <c r="Q145" s="201">
        <v>0.00116</v>
      </c>
      <c r="R145" s="201">
        <f>Q145*H145</f>
        <v>0.031320000000000001</v>
      </c>
      <c r="S145" s="201">
        <v>0</v>
      </c>
      <c r="T145" s="202">
        <f>S145*H145</f>
        <v>0</v>
      </c>
      <c r="AR145" s="23" t="s">
        <v>120</v>
      </c>
      <c r="AT145" s="23" t="s">
        <v>122</v>
      </c>
      <c r="AU145" s="23" t="s">
        <v>80</v>
      </c>
      <c r="AY145" s="23" t="s">
        <v>121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3" t="s">
        <v>80</v>
      </c>
      <c r="BK145" s="203">
        <f>ROUND(I145*H145,2)</f>
        <v>0</v>
      </c>
      <c r="BL145" s="23" t="s">
        <v>120</v>
      </c>
      <c r="BM145" s="23" t="s">
        <v>212</v>
      </c>
    </row>
    <row r="146" s="10" customFormat="1">
      <c r="B146" s="204"/>
      <c r="D146" s="205" t="s">
        <v>128</v>
      </c>
      <c r="E146" s="206" t="s">
        <v>5</v>
      </c>
      <c r="F146" s="207" t="s">
        <v>261</v>
      </c>
      <c r="H146" s="206" t="s">
        <v>5</v>
      </c>
      <c r="I146" s="208"/>
      <c r="L146" s="204"/>
      <c r="M146" s="209"/>
      <c r="N146" s="210"/>
      <c r="O146" s="210"/>
      <c r="P146" s="210"/>
      <c r="Q146" s="210"/>
      <c r="R146" s="210"/>
      <c r="S146" s="210"/>
      <c r="T146" s="211"/>
      <c r="AT146" s="206" t="s">
        <v>128</v>
      </c>
      <c r="AU146" s="206" t="s">
        <v>80</v>
      </c>
      <c r="AV146" s="10" t="s">
        <v>80</v>
      </c>
      <c r="AW146" s="10" t="s">
        <v>36</v>
      </c>
      <c r="AX146" s="10" t="s">
        <v>72</v>
      </c>
      <c r="AY146" s="206" t="s">
        <v>121</v>
      </c>
    </row>
    <row r="147" s="11" customFormat="1">
      <c r="B147" s="212"/>
      <c r="D147" s="205" t="s">
        <v>128</v>
      </c>
      <c r="E147" s="213" t="s">
        <v>5</v>
      </c>
      <c r="F147" s="214" t="s">
        <v>213</v>
      </c>
      <c r="H147" s="215">
        <v>27</v>
      </c>
      <c r="I147" s="216"/>
      <c r="L147" s="212"/>
      <c r="M147" s="217"/>
      <c r="N147" s="218"/>
      <c r="O147" s="218"/>
      <c r="P147" s="218"/>
      <c r="Q147" s="218"/>
      <c r="R147" s="218"/>
      <c r="S147" s="218"/>
      <c r="T147" s="219"/>
      <c r="AT147" s="213" t="s">
        <v>128</v>
      </c>
      <c r="AU147" s="213" t="s">
        <v>80</v>
      </c>
      <c r="AV147" s="11" t="s">
        <v>82</v>
      </c>
      <c r="AW147" s="11" t="s">
        <v>36</v>
      </c>
      <c r="AX147" s="11" t="s">
        <v>72</v>
      </c>
      <c r="AY147" s="213" t="s">
        <v>121</v>
      </c>
    </row>
    <row r="148" s="12" customFormat="1">
      <c r="B148" s="220"/>
      <c r="D148" s="205" t="s">
        <v>128</v>
      </c>
      <c r="E148" s="221" t="s">
        <v>5</v>
      </c>
      <c r="F148" s="222" t="s">
        <v>131</v>
      </c>
      <c r="H148" s="223">
        <v>27</v>
      </c>
      <c r="I148" s="224"/>
      <c r="L148" s="220"/>
      <c r="M148" s="225"/>
      <c r="N148" s="226"/>
      <c r="O148" s="226"/>
      <c r="P148" s="226"/>
      <c r="Q148" s="226"/>
      <c r="R148" s="226"/>
      <c r="S148" s="226"/>
      <c r="T148" s="227"/>
      <c r="AT148" s="221" t="s">
        <v>128</v>
      </c>
      <c r="AU148" s="221" t="s">
        <v>80</v>
      </c>
      <c r="AV148" s="12" t="s">
        <v>120</v>
      </c>
      <c r="AW148" s="12" t="s">
        <v>36</v>
      </c>
      <c r="AX148" s="12" t="s">
        <v>80</v>
      </c>
      <c r="AY148" s="221" t="s">
        <v>121</v>
      </c>
    </row>
    <row r="149" s="1" customFormat="1" ht="25.5" customHeight="1">
      <c r="B149" s="191"/>
      <c r="C149" s="192" t="s">
        <v>214</v>
      </c>
      <c r="D149" s="192" t="s">
        <v>122</v>
      </c>
      <c r="E149" s="193" t="s">
        <v>215</v>
      </c>
      <c r="F149" s="194" t="s">
        <v>216</v>
      </c>
      <c r="G149" s="195" t="s">
        <v>125</v>
      </c>
      <c r="H149" s="196">
        <v>10.5</v>
      </c>
      <c r="I149" s="197"/>
      <c r="J149" s="198">
        <f>ROUND(I149*H149,2)</f>
        <v>0</v>
      </c>
      <c r="K149" s="194" t="s">
        <v>126</v>
      </c>
      <c r="L149" s="45"/>
      <c r="M149" s="199" t="s">
        <v>5</v>
      </c>
      <c r="N149" s="200" t="s">
        <v>43</v>
      </c>
      <c r="O149" s="46"/>
      <c r="P149" s="201">
        <f>O149*H149</f>
        <v>0</v>
      </c>
      <c r="Q149" s="201">
        <v>2.1600000000000001</v>
      </c>
      <c r="R149" s="201">
        <f>Q149*H149</f>
        <v>22.68</v>
      </c>
      <c r="S149" s="201">
        <v>0</v>
      </c>
      <c r="T149" s="202">
        <f>S149*H149</f>
        <v>0</v>
      </c>
      <c r="AR149" s="23" t="s">
        <v>120</v>
      </c>
      <c r="AT149" s="23" t="s">
        <v>122</v>
      </c>
      <c r="AU149" s="23" t="s">
        <v>80</v>
      </c>
      <c r="AY149" s="23" t="s">
        <v>121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80</v>
      </c>
      <c r="BK149" s="203">
        <f>ROUND(I149*H149,2)</f>
        <v>0</v>
      </c>
      <c r="BL149" s="23" t="s">
        <v>120</v>
      </c>
      <c r="BM149" s="23" t="s">
        <v>217</v>
      </c>
    </row>
    <row r="150" s="10" customFormat="1">
      <c r="B150" s="204"/>
      <c r="D150" s="205" t="s">
        <v>128</v>
      </c>
      <c r="E150" s="206" t="s">
        <v>5</v>
      </c>
      <c r="F150" s="207" t="s">
        <v>164</v>
      </c>
      <c r="H150" s="206" t="s">
        <v>5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6" t="s">
        <v>128</v>
      </c>
      <c r="AU150" s="206" t="s">
        <v>80</v>
      </c>
      <c r="AV150" s="10" t="s">
        <v>80</v>
      </c>
      <c r="AW150" s="10" t="s">
        <v>36</v>
      </c>
      <c r="AX150" s="10" t="s">
        <v>72</v>
      </c>
      <c r="AY150" s="206" t="s">
        <v>121</v>
      </c>
    </row>
    <row r="151" s="10" customFormat="1">
      <c r="B151" s="204"/>
      <c r="D151" s="205" t="s">
        <v>128</v>
      </c>
      <c r="E151" s="206" t="s">
        <v>5</v>
      </c>
      <c r="F151" s="207" t="s">
        <v>261</v>
      </c>
      <c r="H151" s="206" t="s">
        <v>5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6" t="s">
        <v>128</v>
      </c>
      <c r="AU151" s="206" t="s">
        <v>80</v>
      </c>
      <c r="AV151" s="10" t="s">
        <v>80</v>
      </c>
      <c r="AW151" s="10" t="s">
        <v>36</v>
      </c>
      <c r="AX151" s="10" t="s">
        <v>72</v>
      </c>
      <c r="AY151" s="206" t="s">
        <v>121</v>
      </c>
    </row>
    <row r="152" s="11" customFormat="1">
      <c r="B152" s="212"/>
      <c r="D152" s="205" t="s">
        <v>128</v>
      </c>
      <c r="E152" s="213" t="s">
        <v>5</v>
      </c>
      <c r="F152" s="214" t="s">
        <v>271</v>
      </c>
      <c r="H152" s="215">
        <v>10.5</v>
      </c>
      <c r="I152" s="216"/>
      <c r="L152" s="212"/>
      <c r="M152" s="217"/>
      <c r="N152" s="218"/>
      <c r="O152" s="218"/>
      <c r="P152" s="218"/>
      <c r="Q152" s="218"/>
      <c r="R152" s="218"/>
      <c r="S152" s="218"/>
      <c r="T152" s="219"/>
      <c r="AT152" s="213" t="s">
        <v>128</v>
      </c>
      <c r="AU152" s="213" t="s">
        <v>80</v>
      </c>
      <c r="AV152" s="11" t="s">
        <v>82</v>
      </c>
      <c r="AW152" s="11" t="s">
        <v>36</v>
      </c>
      <c r="AX152" s="11" t="s">
        <v>72</v>
      </c>
      <c r="AY152" s="213" t="s">
        <v>121</v>
      </c>
    </row>
    <row r="153" s="12" customFormat="1">
      <c r="B153" s="220"/>
      <c r="D153" s="205" t="s">
        <v>128</v>
      </c>
      <c r="E153" s="221" t="s">
        <v>5</v>
      </c>
      <c r="F153" s="222" t="s">
        <v>131</v>
      </c>
      <c r="H153" s="223">
        <v>10.5</v>
      </c>
      <c r="I153" s="224"/>
      <c r="L153" s="220"/>
      <c r="M153" s="225"/>
      <c r="N153" s="226"/>
      <c r="O153" s="226"/>
      <c r="P153" s="226"/>
      <c r="Q153" s="226"/>
      <c r="R153" s="226"/>
      <c r="S153" s="226"/>
      <c r="T153" s="227"/>
      <c r="AT153" s="221" t="s">
        <v>128</v>
      </c>
      <c r="AU153" s="221" t="s">
        <v>80</v>
      </c>
      <c r="AV153" s="12" t="s">
        <v>120</v>
      </c>
      <c r="AW153" s="12" t="s">
        <v>36</v>
      </c>
      <c r="AX153" s="12" t="s">
        <v>80</v>
      </c>
      <c r="AY153" s="221" t="s">
        <v>121</v>
      </c>
    </row>
    <row r="154" s="1" customFormat="1" ht="38.25" customHeight="1">
      <c r="B154" s="191"/>
      <c r="C154" s="192" t="s">
        <v>219</v>
      </c>
      <c r="D154" s="192" t="s">
        <v>122</v>
      </c>
      <c r="E154" s="193" t="s">
        <v>220</v>
      </c>
      <c r="F154" s="194" t="s">
        <v>221</v>
      </c>
      <c r="G154" s="195" t="s">
        <v>125</v>
      </c>
      <c r="H154" s="196">
        <v>65.400000000000006</v>
      </c>
      <c r="I154" s="197"/>
      <c r="J154" s="198">
        <f>ROUND(I154*H154,2)</f>
        <v>0</v>
      </c>
      <c r="K154" s="194" t="s">
        <v>126</v>
      </c>
      <c r="L154" s="45"/>
      <c r="M154" s="199" t="s">
        <v>5</v>
      </c>
      <c r="N154" s="200" t="s">
        <v>43</v>
      </c>
      <c r="O154" s="46"/>
      <c r="P154" s="201">
        <f>O154*H154</f>
        <v>0</v>
      </c>
      <c r="Q154" s="201">
        <v>2.2949600000000001</v>
      </c>
      <c r="R154" s="201">
        <f>Q154*H154</f>
        <v>150.09038400000003</v>
      </c>
      <c r="S154" s="201">
        <v>0</v>
      </c>
      <c r="T154" s="202">
        <f>S154*H154</f>
        <v>0</v>
      </c>
      <c r="AR154" s="23" t="s">
        <v>120</v>
      </c>
      <c r="AT154" s="23" t="s">
        <v>122</v>
      </c>
      <c r="AU154" s="23" t="s">
        <v>80</v>
      </c>
      <c r="AY154" s="23" t="s">
        <v>121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3" t="s">
        <v>80</v>
      </c>
      <c r="BK154" s="203">
        <f>ROUND(I154*H154,2)</f>
        <v>0</v>
      </c>
      <c r="BL154" s="23" t="s">
        <v>120</v>
      </c>
      <c r="BM154" s="23" t="s">
        <v>272</v>
      </c>
    </row>
    <row r="155" s="10" customFormat="1">
      <c r="B155" s="204"/>
      <c r="D155" s="205" t="s">
        <v>128</v>
      </c>
      <c r="E155" s="206" t="s">
        <v>5</v>
      </c>
      <c r="F155" s="207" t="s">
        <v>261</v>
      </c>
      <c r="H155" s="206" t="s">
        <v>5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6" t="s">
        <v>128</v>
      </c>
      <c r="AU155" s="206" t="s">
        <v>80</v>
      </c>
      <c r="AV155" s="10" t="s">
        <v>80</v>
      </c>
      <c r="AW155" s="10" t="s">
        <v>36</v>
      </c>
      <c r="AX155" s="10" t="s">
        <v>72</v>
      </c>
      <c r="AY155" s="206" t="s">
        <v>121</v>
      </c>
    </row>
    <row r="156" s="11" customFormat="1">
      <c r="B156" s="212"/>
      <c r="D156" s="205" t="s">
        <v>128</v>
      </c>
      <c r="E156" s="213" t="s">
        <v>5</v>
      </c>
      <c r="F156" s="214" t="s">
        <v>273</v>
      </c>
      <c r="H156" s="215">
        <v>65.400000000000006</v>
      </c>
      <c r="I156" s="216"/>
      <c r="L156" s="212"/>
      <c r="M156" s="217"/>
      <c r="N156" s="218"/>
      <c r="O156" s="218"/>
      <c r="P156" s="218"/>
      <c r="Q156" s="218"/>
      <c r="R156" s="218"/>
      <c r="S156" s="218"/>
      <c r="T156" s="219"/>
      <c r="AT156" s="213" t="s">
        <v>128</v>
      </c>
      <c r="AU156" s="213" t="s">
        <v>80</v>
      </c>
      <c r="AV156" s="11" t="s">
        <v>82</v>
      </c>
      <c r="AW156" s="11" t="s">
        <v>36</v>
      </c>
      <c r="AX156" s="11" t="s">
        <v>72</v>
      </c>
      <c r="AY156" s="213" t="s">
        <v>121</v>
      </c>
    </row>
    <row r="157" s="12" customFormat="1">
      <c r="B157" s="220"/>
      <c r="D157" s="205" t="s">
        <v>128</v>
      </c>
      <c r="E157" s="221" t="s">
        <v>5</v>
      </c>
      <c r="F157" s="222" t="s">
        <v>131</v>
      </c>
      <c r="H157" s="223">
        <v>65.400000000000006</v>
      </c>
      <c r="I157" s="224"/>
      <c r="L157" s="220"/>
      <c r="M157" s="225"/>
      <c r="N157" s="226"/>
      <c r="O157" s="226"/>
      <c r="P157" s="226"/>
      <c r="Q157" s="226"/>
      <c r="R157" s="226"/>
      <c r="S157" s="226"/>
      <c r="T157" s="227"/>
      <c r="AT157" s="221" t="s">
        <v>128</v>
      </c>
      <c r="AU157" s="221" t="s">
        <v>80</v>
      </c>
      <c r="AV157" s="12" t="s">
        <v>120</v>
      </c>
      <c r="AW157" s="12" t="s">
        <v>36</v>
      </c>
      <c r="AX157" s="12" t="s">
        <v>80</v>
      </c>
      <c r="AY157" s="221" t="s">
        <v>121</v>
      </c>
    </row>
    <row r="158" s="1" customFormat="1" ht="16.5" customHeight="1">
      <c r="B158" s="191"/>
      <c r="C158" s="192" t="s">
        <v>224</v>
      </c>
      <c r="D158" s="192" t="s">
        <v>122</v>
      </c>
      <c r="E158" s="193" t="s">
        <v>225</v>
      </c>
      <c r="F158" s="194" t="s">
        <v>226</v>
      </c>
      <c r="G158" s="195" t="s">
        <v>180</v>
      </c>
      <c r="H158" s="196">
        <v>14</v>
      </c>
      <c r="I158" s="197"/>
      <c r="J158" s="198">
        <f>ROUND(I158*H158,2)</f>
        <v>0</v>
      </c>
      <c r="K158" s="194" t="s">
        <v>126</v>
      </c>
      <c r="L158" s="45"/>
      <c r="M158" s="199" t="s">
        <v>5</v>
      </c>
      <c r="N158" s="200" t="s">
        <v>43</v>
      </c>
      <c r="O158" s="46"/>
      <c r="P158" s="201">
        <f>O158*H158</f>
        <v>0</v>
      </c>
      <c r="Q158" s="201">
        <v>0.0039500000000000004</v>
      </c>
      <c r="R158" s="201">
        <f>Q158*H158</f>
        <v>0.055300000000000002</v>
      </c>
      <c r="S158" s="201">
        <v>0</v>
      </c>
      <c r="T158" s="202">
        <f>S158*H158</f>
        <v>0</v>
      </c>
      <c r="AR158" s="23" t="s">
        <v>120</v>
      </c>
      <c r="AT158" s="23" t="s">
        <v>122</v>
      </c>
      <c r="AU158" s="23" t="s">
        <v>80</v>
      </c>
      <c r="AY158" s="23" t="s">
        <v>121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80</v>
      </c>
      <c r="BK158" s="203">
        <f>ROUND(I158*H158,2)</f>
        <v>0</v>
      </c>
      <c r="BL158" s="23" t="s">
        <v>120</v>
      </c>
      <c r="BM158" s="23" t="s">
        <v>274</v>
      </c>
    </row>
    <row r="159" s="10" customFormat="1">
      <c r="B159" s="204"/>
      <c r="D159" s="205" t="s">
        <v>128</v>
      </c>
      <c r="E159" s="206" t="s">
        <v>5</v>
      </c>
      <c r="F159" s="207" t="s">
        <v>261</v>
      </c>
      <c r="H159" s="206" t="s">
        <v>5</v>
      </c>
      <c r="I159" s="208"/>
      <c r="L159" s="204"/>
      <c r="M159" s="209"/>
      <c r="N159" s="210"/>
      <c r="O159" s="210"/>
      <c r="P159" s="210"/>
      <c r="Q159" s="210"/>
      <c r="R159" s="210"/>
      <c r="S159" s="210"/>
      <c r="T159" s="211"/>
      <c r="AT159" s="206" t="s">
        <v>128</v>
      </c>
      <c r="AU159" s="206" t="s">
        <v>80</v>
      </c>
      <c r="AV159" s="10" t="s">
        <v>80</v>
      </c>
      <c r="AW159" s="10" t="s">
        <v>36</v>
      </c>
      <c r="AX159" s="10" t="s">
        <v>72</v>
      </c>
      <c r="AY159" s="206" t="s">
        <v>121</v>
      </c>
    </row>
    <row r="160" s="11" customFormat="1">
      <c r="B160" s="212"/>
      <c r="D160" s="205" t="s">
        <v>128</v>
      </c>
      <c r="E160" s="213" t="s">
        <v>5</v>
      </c>
      <c r="F160" s="214" t="s">
        <v>228</v>
      </c>
      <c r="H160" s="215">
        <v>14</v>
      </c>
      <c r="I160" s="216"/>
      <c r="L160" s="212"/>
      <c r="M160" s="217"/>
      <c r="N160" s="218"/>
      <c r="O160" s="218"/>
      <c r="P160" s="218"/>
      <c r="Q160" s="218"/>
      <c r="R160" s="218"/>
      <c r="S160" s="218"/>
      <c r="T160" s="219"/>
      <c r="AT160" s="213" t="s">
        <v>128</v>
      </c>
      <c r="AU160" s="213" t="s">
        <v>80</v>
      </c>
      <c r="AV160" s="11" t="s">
        <v>82</v>
      </c>
      <c r="AW160" s="11" t="s">
        <v>36</v>
      </c>
      <c r="AX160" s="11" t="s">
        <v>72</v>
      </c>
      <c r="AY160" s="213" t="s">
        <v>121</v>
      </c>
    </row>
    <row r="161" s="12" customFormat="1">
      <c r="B161" s="220"/>
      <c r="D161" s="205" t="s">
        <v>128</v>
      </c>
      <c r="E161" s="221" t="s">
        <v>5</v>
      </c>
      <c r="F161" s="222" t="s">
        <v>131</v>
      </c>
      <c r="H161" s="223">
        <v>14</v>
      </c>
      <c r="I161" s="224"/>
      <c r="L161" s="220"/>
      <c r="M161" s="225"/>
      <c r="N161" s="226"/>
      <c r="O161" s="226"/>
      <c r="P161" s="226"/>
      <c r="Q161" s="226"/>
      <c r="R161" s="226"/>
      <c r="S161" s="226"/>
      <c r="T161" s="227"/>
      <c r="AT161" s="221" t="s">
        <v>128</v>
      </c>
      <c r="AU161" s="221" t="s">
        <v>80</v>
      </c>
      <c r="AV161" s="12" t="s">
        <v>120</v>
      </c>
      <c r="AW161" s="12" t="s">
        <v>36</v>
      </c>
      <c r="AX161" s="12" t="s">
        <v>80</v>
      </c>
      <c r="AY161" s="221" t="s">
        <v>121</v>
      </c>
    </row>
    <row r="162" s="9" customFormat="1" ht="37.44001" customHeight="1">
      <c r="B162" s="180"/>
      <c r="D162" s="181" t="s">
        <v>71</v>
      </c>
      <c r="E162" s="182" t="s">
        <v>170</v>
      </c>
      <c r="F162" s="182" t="s">
        <v>229</v>
      </c>
      <c r="I162" s="183"/>
      <c r="J162" s="184">
        <f>BK162</f>
        <v>0</v>
      </c>
      <c r="L162" s="180"/>
      <c r="M162" s="185"/>
      <c r="N162" s="186"/>
      <c r="O162" s="186"/>
      <c r="P162" s="187">
        <f>SUM(P163:P186)</f>
        <v>0</v>
      </c>
      <c r="Q162" s="186"/>
      <c r="R162" s="187">
        <f>SUM(R163:R186)</f>
        <v>5.5641559999999997</v>
      </c>
      <c r="S162" s="186"/>
      <c r="T162" s="188">
        <f>SUM(T163:T186)</f>
        <v>118.05200000000001</v>
      </c>
      <c r="AR162" s="181" t="s">
        <v>120</v>
      </c>
      <c r="AT162" s="189" t="s">
        <v>71</v>
      </c>
      <c r="AU162" s="189" t="s">
        <v>72</v>
      </c>
      <c r="AY162" s="181" t="s">
        <v>121</v>
      </c>
      <c r="BK162" s="190">
        <f>SUM(BK163:BK186)</f>
        <v>0</v>
      </c>
    </row>
    <row r="163" s="1" customFormat="1" ht="25.5" customHeight="1">
      <c r="B163" s="191"/>
      <c r="C163" s="192" t="s">
        <v>230</v>
      </c>
      <c r="D163" s="192" t="s">
        <v>122</v>
      </c>
      <c r="E163" s="193" t="s">
        <v>231</v>
      </c>
      <c r="F163" s="194" t="s">
        <v>232</v>
      </c>
      <c r="G163" s="195" t="s">
        <v>196</v>
      </c>
      <c r="H163" s="196">
        <v>56</v>
      </c>
      <c r="I163" s="197"/>
      <c r="J163" s="198">
        <f>ROUND(I163*H163,2)</f>
        <v>0</v>
      </c>
      <c r="K163" s="194" t="s">
        <v>126</v>
      </c>
      <c r="L163" s="45"/>
      <c r="M163" s="199" t="s">
        <v>5</v>
      </c>
      <c r="N163" s="200" t="s">
        <v>43</v>
      </c>
      <c r="O163" s="46"/>
      <c r="P163" s="201">
        <f>O163*H163</f>
        <v>0</v>
      </c>
      <c r="Q163" s="201">
        <v>0.00010000000000000001</v>
      </c>
      <c r="R163" s="201">
        <f>Q163*H163</f>
        <v>0.0055999999999999999</v>
      </c>
      <c r="S163" s="201">
        <v>0</v>
      </c>
      <c r="T163" s="202">
        <f>S163*H163</f>
        <v>0</v>
      </c>
      <c r="AR163" s="23" t="s">
        <v>120</v>
      </c>
      <c r="AT163" s="23" t="s">
        <v>122</v>
      </c>
      <c r="AU163" s="23" t="s">
        <v>80</v>
      </c>
      <c r="AY163" s="23" t="s">
        <v>121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80</v>
      </c>
      <c r="BK163" s="203">
        <f>ROUND(I163*H163,2)</f>
        <v>0</v>
      </c>
      <c r="BL163" s="23" t="s">
        <v>120</v>
      </c>
      <c r="BM163" s="23" t="s">
        <v>233</v>
      </c>
    </row>
    <row r="164" s="10" customFormat="1">
      <c r="B164" s="204"/>
      <c r="D164" s="205" t="s">
        <v>128</v>
      </c>
      <c r="E164" s="206" t="s">
        <v>5</v>
      </c>
      <c r="F164" s="207" t="s">
        <v>261</v>
      </c>
      <c r="H164" s="206" t="s">
        <v>5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6" t="s">
        <v>128</v>
      </c>
      <c r="AU164" s="206" t="s">
        <v>80</v>
      </c>
      <c r="AV164" s="10" t="s">
        <v>80</v>
      </c>
      <c r="AW164" s="10" t="s">
        <v>36</v>
      </c>
      <c r="AX164" s="10" t="s">
        <v>72</v>
      </c>
      <c r="AY164" s="206" t="s">
        <v>121</v>
      </c>
    </row>
    <row r="165" s="11" customFormat="1">
      <c r="B165" s="212"/>
      <c r="D165" s="205" t="s">
        <v>128</v>
      </c>
      <c r="E165" s="213" t="s">
        <v>5</v>
      </c>
      <c r="F165" s="214" t="s">
        <v>275</v>
      </c>
      <c r="H165" s="215">
        <v>56</v>
      </c>
      <c r="I165" s="216"/>
      <c r="L165" s="212"/>
      <c r="M165" s="217"/>
      <c r="N165" s="218"/>
      <c r="O165" s="218"/>
      <c r="P165" s="218"/>
      <c r="Q165" s="218"/>
      <c r="R165" s="218"/>
      <c r="S165" s="218"/>
      <c r="T165" s="219"/>
      <c r="AT165" s="213" t="s">
        <v>128</v>
      </c>
      <c r="AU165" s="213" t="s">
        <v>80</v>
      </c>
      <c r="AV165" s="11" t="s">
        <v>82</v>
      </c>
      <c r="AW165" s="11" t="s">
        <v>36</v>
      </c>
      <c r="AX165" s="11" t="s">
        <v>72</v>
      </c>
      <c r="AY165" s="213" t="s">
        <v>121</v>
      </c>
    </row>
    <row r="166" s="12" customFormat="1">
      <c r="B166" s="220"/>
      <c r="D166" s="205" t="s">
        <v>128</v>
      </c>
      <c r="E166" s="221" t="s">
        <v>5</v>
      </c>
      <c r="F166" s="222" t="s">
        <v>131</v>
      </c>
      <c r="H166" s="223">
        <v>56</v>
      </c>
      <c r="I166" s="224"/>
      <c r="L166" s="220"/>
      <c r="M166" s="225"/>
      <c r="N166" s="226"/>
      <c r="O166" s="226"/>
      <c r="P166" s="226"/>
      <c r="Q166" s="226"/>
      <c r="R166" s="226"/>
      <c r="S166" s="226"/>
      <c r="T166" s="227"/>
      <c r="AT166" s="221" t="s">
        <v>128</v>
      </c>
      <c r="AU166" s="221" t="s">
        <v>80</v>
      </c>
      <c r="AV166" s="12" t="s">
        <v>120</v>
      </c>
      <c r="AW166" s="12" t="s">
        <v>36</v>
      </c>
      <c r="AX166" s="12" t="s">
        <v>80</v>
      </c>
      <c r="AY166" s="221" t="s">
        <v>121</v>
      </c>
    </row>
    <row r="167" s="1" customFormat="1" ht="16.5" customHeight="1">
      <c r="B167" s="191"/>
      <c r="C167" s="192" t="s">
        <v>10</v>
      </c>
      <c r="D167" s="192" t="s">
        <v>122</v>
      </c>
      <c r="E167" s="193" t="s">
        <v>235</v>
      </c>
      <c r="F167" s="194" t="s">
        <v>236</v>
      </c>
      <c r="G167" s="195" t="s">
        <v>171</v>
      </c>
      <c r="H167" s="196">
        <v>14</v>
      </c>
      <c r="I167" s="197"/>
      <c r="J167" s="198">
        <f>ROUND(I167*H167,2)</f>
        <v>0</v>
      </c>
      <c r="K167" s="194" t="s">
        <v>5</v>
      </c>
      <c r="L167" s="45"/>
      <c r="M167" s="199" t="s">
        <v>5</v>
      </c>
      <c r="N167" s="200" t="s">
        <v>43</v>
      </c>
      <c r="O167" s="46"/>
      <c r="P167" s="201">
        <f>O167*H167</f>
        <v>0</v>
      </c>
      <c r="Q167" s="201">
        <v>0.00117</v>
      </c>
      <c r="R167" s="201">
        <f>Q167*H167</f>
        <v>0.016379999999999999</v>
      </c>
      <c r="S167" s="201">
        <v>0</v>
      </c>
      <c r="T167" s="202">
        <f>S167*H167</f>
        <v>0</v>
      </c>
      <c r="AR167" s="23" t="s">
        <v>120</v>
      </c>
      <c r="AT167" s="23" t="s">
        <v>122</v>
      </c>
      <c r="AU167" s="23" t="s">
        <v>80</v>
      </c>
      <c r="AY167" s="23" t="s">
        <v>121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80</v>
      </c>
      <c r="BK167" s="203">
        <f>ROUND(I167*H167,2)</f>
        <v>0</v>
      </c>
      <c r="BL167" s="23" t="s">
        <v>120</v>
      </c>
      <c r="BM167" s="23" t="s">
        <v>276</v>
      </c>
    </row>
    <row r="168" s="10" customFormat="1">
      <c r="B168" s="204"/>
      <c r="D168" s="205" t="s">
        <v>128</v>
      </c>
      <c r="E168" s="206" t="s">
        <v>5</v>
      </c>
      <c r="F168" s="207" t="s">
        <v>261</v>
      </c>
      <c r="H168" s="206" t="s">
        <v>5</v>
      </c>
      <c r="I168" s="208"/>
      <c r="L168" s="204"/>
      <c r="M168" s="209"/>
      <c r="N168" s="210"/>
      <c r="O168" s="210"/>
      <c r="P168" s="210"/>
      <c r="Q168" s="210"/>
      <c r="R168" s="210"/>
      <c r="S168" s="210"/>
      <c r="T168" s="211"/>
      <c r="AT168" s="206" t="s">
        <v>128</v>
      </c>
      <c r="AU168" s="206" t="s">
        <v>80</v>
      </c>
      <c r="AV168" s="10" t="s">
        <v>80</v>
      </c>
      <c r="AW168" s="10" t="s">
        <v>36</v>
      </c>
      <c r="AX168" s="10" t="s">
        <v>72</v>
      </c>
      <c r="AY168" s="206" t="s">
        <v>121</v>
      </c>
    </row>
    <row r="169" s="11" customFormat="1">
      <c r="B169" s="212"/>
      <c r="D169" s="205" t="s">
        <v>128</v>
      </c>
      <c r="E169" s="213" t="s">
        <v>5</v>
      </c>
      <c r="F169" s="214" t="s">
        <v>228</v>
      </c>
      <c r="H169" s="215">
        <v>14</v>
      </c>
      <c r="I169" s="216"/>
      <c r="L169" s="212"/>
      <c r="M169" s="217"/>
      <c r="N169" s="218"/>
      <c r="O169" s="218"/>
      <c r="P169" s="218"/>
      <c r="Q169" s="218"/>
      <c r="R169" s="218"/>
      <c r="S169" s="218"/>
      <c r="T169" s="219"/>
      <c r="AT169" s="213" t="s">
        <v>128</v>
      </c>
      <c r="AU169" s="213" t="s">
        <v>80</v>
      </c>
      <c r="AV169" s="11" t="s">
        <v>82</v>
      </c>
      <c r="AW169" s="11" t="s">
        <v>36</v>
      </c>
      <c r="AX169" s="11" t="s">
        <v>72</v>
      </c>
      <c r="AY169" s="213" t="s">
        <v>121</v>
      </c>
    </row>
    <row r="170" s="12" customFormat="1">
      <c r="B170" s="220"/>
      <c r="D170" s="205" t="s">
        <v>128</v>
      </c>
      <c r="E170" s="221" t="s">
        <v>5</v>
      </c>
      <c r="F170" s="222" t="s">
        <v>131</v>
      </c>
      <c r="H170" s="223">
        <v>14</v>
      </c>
      <c r="I170" s="224"/>
      <c r="L170" s="220"/>
      <c r="M170" s="225"/>
      <c r="N170" s="226"/>
      <c r="O170" s="226"/>
      <c r="P170" s="226"/>
      <c r="Q170" s="226"/>
      <c r="R170" s="226"/>
      <c r="S170" s="226"/>
      <c r="T170" s="227"/>
      <c r="AT170" s="221" t="s">
        <v>128</v>
      </c>
      <c r="AU170" s="221" t="s">
        <v>80</v>
      </c>
      <c r="AV170" s="12" t="s">
        <v>120</v>
      </c>
      <c r="AW170" s="12" t="s">
        <v>36</v>
      </c>
      <c r="AX170" s="12" t="s">
        <v>80</v>
      </c>
      <c r="AY170" s="221" t="s">
        <v>121</v>
      </c>
    </row>
    <row r="171" s="1" customFormat="1" ht="25.5" customHeight="1">
      <c r="B171" s="191"/>
      <c r="C171" s="192" t="s">
        <v>238</v>
      </c>
      <c r="D171" s="192" t="s">
        <v>122</v>
      </c>
      <c r="E171" s="193" t="s">
        <v>277</v>
      </c>
      <c r="F171" s="194" t="s">
        <v>240</v>
      </c>
      <c r="G171" s="195" t="s">
        <v>180</v>
      </c>
      <c r="H171" s="196">
        <v>4</v>
      </c>
      <c r="I171" s="197"/>
      <c r="J171" s="198">
        <f>ROUND(I171*H171,2)</f>
        <v>0</v>
      </c>
      <c r="K171" s="194" t="s">
        <v>181</v>
      </c>
      <c r="L171" s="45"/>
      <c r="M171" s="199" t="s">
        <v>5</v>
      </c>
      <c r="N171" s="200" t="s">
        <v>43</v>
      </c>
      <c r="O171" s="46"/>
      <c r="P171" s="201">
        <f>O171*H171</f>
        <v>0</v>
      </c>
      <c r="Q171" s="201">
        <v>0</v>
      </c>
      <c r="R171" s="201">
        <f>Q171*H171</f>
        <v>0</v>
      </c>
      <c r="S171" s="201">
        <v>0.878</v>
      </c>
      <c r="T171" s="202">
        <f>S171*H171</f>
        <v>3.512</v>
      </c>
      <c r="AR171" s="23" t="s">
        <v>120</v>
      </c>
      <c r="AT171" s="23" t="s">
        <v>122</v>
      </c>
      <c r="AU171" s="23" t="s">
        <v>80</v>
      </c>
      <c r="AY171" s="23" t="s">
        <v>121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3" t="s">
        <v>80</v>
      </c>
      <c r="BK171" s="203">
        <f>ROUND(I171*H171,2)</f>
        <v>0</v>
      </c>
      <c r="BL171" s="23" t="s">
        <v>120</v>
      </c>
      <c r="BM171" s="23" t="s">
        <v>278</v>
      </c>
    </row>
    <row r="172" s="10" customFormat="1">
      <c r="B172" s="204"/>
      <c r="D172" s="205" t="s">
        <v>128</v>
      </c>
      <c r="E172" s="206" t="s">
        <v>5</v>
      </c>
      <c r="F172" s="207" t="s">
        <v>261</v>
      </c>
      <c r="H172" s="206" t="s">
        <v>5</v>
      </c>
      <c r="I172" s="208"/>
      <c r="L172" s="204"/>
      <c r="M172" s="209"/>
      <c r="N172" s="210"/>
      <c r="O172" s="210"/>
      <c r="P172" s="210"/>
      <c r="Q172" s="210"/>
      <c r="R172" s="210"/>
      <c r="S172" s="210"/>
      <c r="T172" s="211"/>
      <c r="AT172" s="206" t="s">
        <v>128</v>
      </c>
      <c r="AU172" s="206" t="s">
        <v>80</v>
      </c>
      <c r="AV172" s="10" t="s">
        <v>80</v>
      </c>
      <c r="AW172" s="10" t="s">
        <v>36</v>
      </c>
      <c r="AX172" s="10" t="s">
        <v>72</v>
      </c>
      <c r="AY172" s="206" t="s">
        <v>121</v>
      </c>
    </row>
    <row r="173" s="11" customFormat="1">
      <c r="B173" s="212"/>
      <c r="D173" s="205" t="s">
        <v>128</v>
      </c>
      <c r="E173" s="213" t="s">
        <v>5</v>
      </c>
      <c r="F173" s="214" t="s">
        <v>242</v>
      </c>
      <c r="H173" s="215">
        <v>4</v>
      </c>
      <c r="I173" s="216"/>
      <c r="L173" s="212"/>
      <c r="M173" s="217"/>
      <c r="N173" s="218"/>
      <c r="O173" s="218"/>
      <c r="P173" s="218"/>
      <c r="Q173" s="218"/>
      <c r="R173" s="218"/>
      <c r="S173" s="218"/>
      <c r="T173" s="219"/>
      <c r="AT173" s="213" t="s">
        <v>128</v>
      </c>
      <c r="AU173" s="213" t="s">
        <v>80</v>
      </c>
      <c r="AV173" s="11" t="s">
        <v>82</v>
      </c>
      <c r="AW173" s="11" t="s">
        <v>36</v>
      </c>
      <c r="AX173" s="11" t="s">
        <v>72</v>
      </c>
      <c r="AY173" s="213" t="s">
        <v>121</v>
      </c>
    </row>
    <row r="174" s="12" customFormat="1">
      <c r="B174" s="220"/>
      <c r="D174" s="205" t="s">
        <v>128</v>
      </c>
      <c r="E174" s="221" t="s">
        <v>5</v>
      </c>
      <c r="F174" s="222" t="s">
        <v>131</v>
      </c>
      <c r="H174" s="223">
        <v>4</v>
      </c>
      <c r="I174" s="224"/>
      <c r="L174" s="220"/>
      <c r="M174" s="225"/>
      <c r="N174" s="226"/>
      <c r="O174" s="226"/>
      <c r="P174" s="226"/>
      <c r="Q174" s="226"/>
      <c r="R174" s="226"/>
      <c r="S174" s="226"/>
      <c r="T174" s="227"/>
      <c r="AT174" s="221" t="s">
        <v>128</v>
      </c>
      <c r="AU174" s="221" t="s">
        <v>80</v>
      </c>
      <c r="AV174" s="12" t="s">
        <v>120</v>
      </c>
      <c r="AW174" s="12" t="s">
        <v>36</v>
      </c>
      <c r="AX174" s="12" t="s">
        <v>80</v>
      </c>
      <c r="AY174" s="221" t="s">
        <v>121</v>
      </c>
    </row>
    <row r="175" s="1" customFormat="1" ht="25.5" customHeight="1">
      <c r="B175" s="191"/>
      <c r="C175" s="192" t="s">
        <v>243</v>
      </c>
      <c r="D175" s="192" t="s">
        <v>122</v>
      </c>
      <c r="E175" s="193" t="s">
        <v>244</v>
      </c>
      <c r="F175" s="194" t="s">
        <v>245</v>
      </c>
      <c r="G175" s="195" t="s">
        <v>150</v>
      </c>
      <c r="H175" s="196">
        <v>61.600000000000001</v>
      </c>
      <c r="I175" s="197"/>
      <c r="J175" s="198">
        <f>ROUND(I175*H175,2)</f>
        <v>0</v>
      </c>
      <c r="K175" s="194" t="s">
        <v>151</v>
      </c>
      <c r="L175" s="45"/>
      <c r="M175" s="199" t="s">
        <v>5</v>
      </c>
      <c r="N175" s="200" t="s">
        <v>43</v>
      </c>
      <c r="O175" s="46"/>
      <c r="P175" s="201">
        <f>O175*H175</f>
        <v>0</v>
      </c>
      <c r="Q175" s="201">
        <v>0.00036000000000000002</v>
      </c>
      <c r="R175" s="201">
        <f>Q175*H175</f>
        <v>0.022176000000000001</v>
      </c>
      <c r="S175" s="201">
        <v>0</v>
      </c>
      <c r="T175" s="202">
        <f>S175*H175</f>
        <v>0</v>
      </c>
      <c r="AR175" s="23" t="s">
        <v>120</v>
      </c>
      <c r="AT175" s="23" t="s">
        <v>122</v>
      </c>
      <c r="AU175" s="23" t="s">
        <v>80</v>
      </c>
      <c r="AY175" s="23" t="s">
        <v>121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80</v>
      </c>
      <c r="BK175" s="203">
        <f>ROUND(I175*H175,2)</f>
        <v>0</v>
      </c>
      <c r="BL175" s="23" t="s">
        <v>120</v>
      </c>
      <c r="BM175" s="23" t="s">
        <v>246</v>
      </c>
    </row>
    <row r="176" s="10" customFormat="1">
      <c r="B176" s="204"/>
      <c r="D176" s="205" t="s">
        <v>128</v>
      </c>
      <c r="E176" s="206" t="s">
        <v>5</v>
      </c>
      <c r="F176" s="207" t="s">
        <v>261</v>
      </c>
      <c r="H176" s="206" t="s">
        <v>5</v>
      </c>
      <c r="I176" s="208"/>
      <c r="L176" s="204"/>
      <c r="M176" s="209"/>
      <c r="N176" s="210"/>
      <c r="O176" s="210"/>
      <c r="P176" s="210"/>
      <c r="Q176" s="210"/>
      <c r="R176" s="210"/>
      <c r="S176" s="210"/>
      <c r="T176" s="211"/>
      <c r="AT176" s="206" t="s">
        <v>128</v>
      </c>
      <c r="AU176" s="206" t="s">
        <v>80</v>
      </c>
      <c r="AV176" s="10" t="s">
        <v>80</v>
      </c>
      <c r="AW176" s="10" t="s">
        <v>36</v>
      </c>
      <c r="AX176" s="10" t="s">
        <v>72</v>
      </c>
      <c r="AY176" s="206" t="s">
        <v>121</v>
      </c>
    </row>
    <row r="177" s="11" customFormat="1">
      <c r="B177" s="212"/>
      <c r="D177" s="205" t="s">
        <v>128</v>
      </c>
      <c r="E177" s="213" t="s">
        <v>5</v>
      </c>
      <c r="F177" s="214" t="s">
        <v>279</v>
      </c>
      <c r="H177" s="215">
        <v>61.600000000000001</v>
      </c>
      <c r="I177" s="216"/>
      <c r="L177" s="212"/>
      <c r="M177" s="217"/>
      <c r="N177" s="218"/>
      <c r="O177" s="218"/>
      <c r="P177" s="218"/>
      <c r="Q177" s="218"/>
      <c r="R177" s="218"/>
      <c r="S177" s="218"/>
      <c r="T177" s="219"/>
      <c r="AT177" s="213" t="s">
        <v>128</v>
      </c>
      <c r="AU177" s="213" t="s">
        <v>80</v>
      </c>
      <c r="AV177" s="11" t="s">
        <v>82</v>
      </c>
      <c r="AW177" s="11" t="s">
        <v>36</v>
      </c>
      <c r="AX177" s="11" t="s">
        <v>72</v>
      </c>
      <c r="AY177" s="213" t="s">
        <v>121</v>
      </c>
    </row>
    <row r="178" s="12" customFormat="1">
      <c r="B178" s="220"/>
      <c r="D178" s="205" t="s">
        <v>128</v>
      </c>
      <c r="E178" s="221" t="s">
        <v>5</v>
      </c>
      <c r="F178" s="222" t="s">
        <v>131</v>
      </c>
      <c r="H178" s="223">
        <v>61.600000000000001</v>
      </c>
      <c r="I178" s="224"/>
      <c r="L178" s="220"/>
      <c r="M178" s="225"/>
      <c r="N178" s="226"/>
      <c r="O178" s="226"/>
      <c r="P178" s="226"/>
      <c r="Q178" s="226"/>
      <c r="R178" s="226"/>
      <c r="S178" s="226"/>
      <c r="T178" s="227"/>
      <c r="AT178" s="221" t="s">
        <v>128</v>
      </c>
      <c r="AU178" s="221" t="s">
        <v>80</v>
      </c>
      <c r="AV178" s="12" t="s">
        <v>120</v>
      </c>
      <c r="AW178" s="12" t="s">
        <v>36</v>
      </c>
      <c r="AX178" s="12" t="s">
        <v>80</v>
      </c>
      <c r="AY178" s="221" t="s">
        <v>121</v>
      </c>
    </row>
    <row r="179" s="1" customFormat="1" ht="16.5" customHeight="1">
      <c r="B179" s="191"/>
      <c r="C179" s="192" t="s">
        <v>248</v>
      </c>
      <c r="D179" s="192" t="s">
        <v>122</v>
      </c>
      <c r="E179" s="193" t="s">
        <v>249</v>
      </c>
      <c r="F179" s="194" t="s">
        <v>250</v>
      </c>
      <c r="G179" s="195" t="s">
        <v>125</v>
      </c>
      <c r="H179" s="196">
        <v>46</v>
      </c>
      <c r="I179" s="197"/>
      <c r="J179" s="198">
        <f>ROUND(I179*H179,2)</f>
        <v>0</v>
      </c>
      <c r="K179" s="194" t="s">
        <v>5</v>
      </c>
      <c r="L179" s="45"/>
      <c r="M179" s="199" t="s">
        <v>5</v>
      </c>
      <c r="N179" s="200" t="s">
        <v>43</v>
      </c>
      <c r="O179" s="46"/>
      <c r="P179" s="201">
        <f>O179*H179</f>
        <v>0</v>
      </c>
      <c r="Q179" s="201">
        <v>0.12</v>
      </c>
      <c r="R179" s="201">
        <f>Q179*H179</f>
        <v>5.5199999999999996</v>
      </c>
      <c r="S179" s="201">
        <v>2.4900000000000002</v>
      </c>
      <c r="T179" s="202">
        <f>S179*H179</f>
        <v>114.54000000000001</v>
      </c>
      <c r="AR179" s="23" t="s">
        <v>120</v>
      </c>
      <c r="AT179" s="23" t="s">
        <v>122</v>
      </c>
      <c r="AU179" s="23" t="s">
        <v>80</v>
      </c>
      <c r="AY179" s="23" t="s">
        <v>121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80</v>
      </c>
      <c r="BK179" s="203">
        <f>ROUND(I179*H179,2)</f>
        <v>0</v>
      </c>
      <c r="BL179" s="23" t="s">
        <v>120</v>
      </c>
      <c r="BM179" s="23" t="s">
        <v>280</v>
      </c>
    </row>
    <row r="180" s="10" customFormat="1">
      <c r="B180" s="204"/>
      <c r="D180" s="205" t="s">
        <v>128</v>
      </c>
      <c r="E180" s="206" t="s">
        <v>5</v>
      </c>
      <c r="F180" s="207" t="s">
        <v>261</v>
      </c>
      <c r="H180" s="206" t="s">
        <v>5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6" t="s">
        <v>128</v>
      </c>
      <c r="AU180" s="206" t="s">
        <v>80</v>
      </c>
      <c r="AV180" s="10" t="s">
        <v>80</v>
      </c>
      <c r="AW180" s="10" t="s">
        <v>36</v>
      </c>
      <c r="AX180" s="10" t="s">
        <v>72</v>
      </c>
      <c r="AY180" s="206" t="s">
        <v>121</v>
      </c>
    </row>
    <row r="181" s="11" customFormat="1">
      <c r="B181" s="212"/>
      <c r="D181" s="205" t="s">
        <v>128</v>
      </c>
      <c r="E181" s="213" t="s">
        <v>5</v>
      </c>
      <c r="F181" s="214" t="s">
        <v>281</v>
      </c>
      <c r="H181" s="215">
        <v>46</v>
      </c>
      <c r="I181" s="216"/>
      <c r="L181" s="212"/>
      <c r="M181" s="217"/>
      <c r="N181" s="218"/>
      <c r="O181" s="218"/>
      <c r="P181" s="218"/>
      <c r="Q181" s="218"/>
      <c r="R181" s="218"/>
      <c r="S181" s="218"/>
      <c r="T181" s="219"/>
      <c r="AT181" s="213" t="s">
        <v>128</v>
      </c>
      <c r="AU181" s="213" t="s">
        <v>80</v>
      </c>
      <c r="AV181" s="11" t="s">
        <v>82</v>
      </c>
      <c r="AW181" s="11" t="s">
        <v>36</v>
      </c>
      <c r="AX181" s="11" t="s">
        <v>72</v>
      </c>
      <c r="AY181" s="213" t="s">
        <v>121</v>
      </c>
    </row>
    <row r="182" s="12" customFormat="1">
      <c r="B182" s="220"/>
      <c r="D182" s="205" t="s">
        <v>128</v>
      </c>
      <c r="E182" s="221" t="s">
        <v>5</v>
      </c>
      <c r="F182" s="222" t="s">
        <v>131</v>
      </c>
      <c r="H182" s="223">
        <v>46</v>
      </c>
      <c r="I182" s="224"/>
      <c r="L182" s="220"/>
      <c r="M182" s="225"/>
      <c r="N182" s="226"/>
      <c r="O182" s="226"/>
      <c r="P182" s="226"/>
      <c r="Q182" s="226"/>
      <c r="R182" s="226"/>
      <c r="S182" s="226"/>
      <c r="T182" s="227"/>
      <c r="AT182" s="221" t="s">
        <v>128</v>
      </c>
      <c r="AU182" s="221" t="s">
        <v>80</v>
      </c>
      <c r="AV182" s="12" t="s">
        <v>120</v>
      </c>
      <c r="AW182" s="12" t="s">
        <v>36</v>
      </c>
      <c r="AX182" s="12" t="s">
        <v>80</v>
      </c>
      <c r="AY182" s="221" t="s">
        <v>121</v>
      </c>
    </row>
    <row r="183" s="1" customFormat="1" ht="38.25" customHeight="1">
      <c r="B183" s="191"/>
      <c r="C183" s="192" t="s">
        <v>254</v>
      </c>
      <c r="D183" s="192" t="s">
        <v>122</v>
      </c>
      <c r="E183" s="193" t="s">
        <v>255</v>
      </c>
      <c r="F183" s="194" t="s">
        <v>256</v>
      </c>
      <c r="G183" s="195" t="s">
        <v>157</v>
      </c>
      <c r="H183" s="196">
        <v>172.77000000000001</v>
      </c>
      <c r="I183" s="197"/>
      <c r="J183" s="198">
        <f>ROUND(I183*H183,2)</f>
        <v>0</v>
      </c>
      <c r="K183" s="194" t="s">
        <v>151</v>
      </c>
      <c r="L183" s="45"/>
      <c r="M183" s="199" t="s">
        <v>5</v>
      </c>
      <c r="N183" s="200" t="s">
        <v>43</v>
      </c>
      <c r="O183" s="46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3" t="s">
        <v>120</v>
      </c>
      <c r="AT183" s="23" t="s">
        <v>122</v>
      </c>
      <c r="AU183" s="23" t="s">
        <v>80</v>
      </c>
      <c r="AY183" s="23" t="s">
        <v>121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3" t="s">
        <v>80</v>
      </c>
      <c r="BK183" s="203">
        <f>ROUND(I183*H183,2)</f>
        <v>0</v>
      </c>
      <c r="BL183" s="23" t="s">
        <v>120</v>
      </c>
      <c r="BM183" s="23" t="s">
        <v>257</v>
      </c>
    </row>
    <row r="184" s="10" customFormat="1">
      <c r="B184" s="204"/>
      <c r="D184" s="205" t="s">
        <v>128</v>
      </c>
      <c r="E184" s="206" t="s">
        <v>5</v>
      </c>
      <c r="F184" s="207" t="s">
        <v>258</v>
      </c>
      <c r="H184" s="206" t="s">
        <v>5</v>
      </c>
      <c r="I184" s="208"/>
      <c r="L184" s="204"/>
      <c r="M184" s="209"/>
      <c r="N184" s="210"/>
      <c r="O184" s="210"/>
      <c r="P184" s="210"/>
      <c r="Q184" s="210"/>
      <c r="R184" s="210"/>
      <c r="S184" s="210"/>
      <c r="T184" s="211"/>
      <c r="AT184" s="206" t="s">
        <v>128</v>
      </c>
      <c r="AU184" s="206" t="s">
        <v>80</v>
      </c>
      <c r="AV184" s="10" t="s">
        <v>80</v>
      </c>
      <c r="AW184" s="10" t="s">
        <v>36</v>
      </c>
      <c r="AX184" s="10" t="s">
        <v>72</v>
      </c>
      <c r="AY184" s="206" t="s">
        <v>121</v>
      </c>
    </row>
    <row r="185" s="11" customFormat="1">
      <c r="B185" s="212"/>
      <c r="D185" s="205" t="s">
        <v>128</v>
      </c>
      <c r="E185" s="213" t="s">
        <v>5</v>
      </c>
      <c r="F185" s="214" t="s">
        <v>282</v>
      </c>
      <c r="H185" s="215">
        <v>172.77000000000001</v>
      </c>
      <c r="I185" s="216"/>
      <c r="L185" s="212"/>
      <c r="M185" s="217"/>
      <c r="N185" s="218"/>
      <c r="O185" s="218"/>
      <c r="P185" s="218"/>
      <c r="Q185" s="218"/>
      <c r="R185" s="218"/>
      <c r="S185" s="218"/>
      <c r="T185" s="219"/>
      <c r="AT185" s="213" t="s">
        <v>128</v>
      </c>
      <c r="AU185" s="213" t="s">
        <v>80</v>
      </c>
      <c r="AV185" s="11" t="s">
        <v>82</v>
      </c>
      <c r="AW185" s="11" t="s">
        <v>36</v>
      </c>
      <c r="AX185" s="11" t="s">
        <v>72</v>
      </c>
      <c r="AY185" s="213" t="s">
        <v>121</v>
      </c>
    </row>
    <row r="186" s="12" customFormat="1">
      <c r="B186" s="220"/>
      <c r="D186" s="205" t="s">
        <v>128</v>
      </c>
      <c r="E186" s="221" t="s">
        <v>5</v>
      </c>
      <c r="F186" s="222" t="s">
        <v>131</v>
      </c>
      <c r="H186" s="223">
        <v>172.77000000000001</v>
      </c>
      <c r="I186" s="224"/>
      <c r="L186" s="220"/>
      <c r="M186" s="238"/>
      <c r="N186" s="239"/>
      <c r="O186" s="239"/>
      <c r="P186" s="239"/>
      <c r="Q186" s="239"/>
      <c r="R186" s="239"/>
      <c r="S186" s="239"/>
      <c r="T186" s="240"/>
      <c r="AT186" s="221" t="s">
        <v>128</v>
      </c>
      <c r="AU186" s="221" t="s">
        <v>80</v>
      </c>
      <c r="AV186" s="12" t="s">
        <v>120</v>
      </c>
      <c r="AW186" s="12" t="s">
        <v>36</v>
      </c>
      <c r="AX186" s="12" t="s">
        <v>80</v>
      </c>
      <c r="AY186" s="221" t="s">
        <v>121</v>
      </c>
    </row>
    <row r="187" s="1" customFormat="1" ht="6.96" customHeight="1">
      <c r="B187" s="66"/>
      <c r="C187" s="67"/>
      <c r="D187" s="67"/>
      <c r="E187" s="67"/>
      <c r="F187" s="67"/>
      <c r="G187" s="67"/>
      <c r="H187" s="67"/>
      <c r="I187" s="151"/>
      <c r="J187" s="67"/>
      <c r="K187" s="67"/>
      <c r="L187" s="45"/>
    </row>
  </sheetData>
  <autoFilter ref="C78:K186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89</v>
      </c>
      <c r="G1" s="124" t="s">
        <v>90</v>
      </c>
      <c r="H1" s="124"/>
      <c r="I1" s="125"/>
      <c r="J1" s="124" t="s">
        <v>91</v>
      </c>
      <c r="K1" s="123" t="s">
        <v>92</v>
      </c>
      <c r="L1" s="124" t="s">
        <v>93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3" t="s">
        <v>87</v>
      </c>
    </row>
    <row r="3" ht="6.96" customHeight="1">
      <c r="B3" s="24"/>
      <c r="C3" s="25"/>
      <c r="D3" s="25"/>
      <c r="E3" s="25"/>
      <c r="F3" s="25"/>
      <c r="G3" s="25"/>
      <c r="H3" s="25"/>
      <c r="I3" s="126"/>
      <c r="J3" s="25"/>
      <c r="K3" s="26"/>
      <c r="AT3" s="23" t="s">
        <v>88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27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7"/>
      <c r="J5" s="28"/>
      <c r="K5" s="30"/>
    </row>
    <row r="6">
      <c r="B6" s="27"/>
      <c r="C6" s="28"/>
      <c r="D6" s="39" t="s">
        <v>19</v>
      </c>
      <c r="E6" s="28"/>
      <c r="F6" s="28"/>
      <c r="G6" s="28"/>
      <c r="H6" s="28"/>
      <c r="I6" s="127"/>
      <c r="J6" s="28"/>
      <c r="K6" s="30"/>
    </row>
    <row r="7" ht="16.5" customHeight="1">
      <c r="B7" s="27"/>
      <c r="C7" s="28"/>
      <c r="D7" s="28"/>
      <c r="E7" s="128" t="str">
        <f>'Rekapitulace stavby'!K6</f>
        <v>Oprava gabionových konstrukcí u mostu ev. č. 219 6-0 Boží Dar</v>
      </c>
      <c r="F7" s="39"/>
      <c r="G7" s="39"/>
      <c r="H7" s="39"/>
      <c r="I7" s="127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29"/>
      <c r="J8" s="46"/>
      <c r="K8" s="50"/>
    </row>
    <row r="9" s="1" customFormat="1" ht="36.96" customHeight="1">
      <c r="B9" s="45"/>
      <c r="C9" s="46"/>
      <c r="D9" s="46"/>
      <c r="E9" s="130" t="s">
        <v>283</v>
      </c>
      <c r="F9" s="46"/>
      <c r="G9" s="46"/>
      <c r="H9" s="46"/>
      <c r="I9" s="12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29"/>
      <c r="J10" s="46"/>
      <c r="K10" s="50"/>
    </row>
    <row r="11" s="1" customFormat="1" ht="14.4" customHeight="1">
      <c r="B11" s="45"/>
      <c r="C11" s="46"/>
      <c r="D11" s="39" t="s">
        <v>21</v>
      </c>
      <c r="E11" s="46"/>
      <c r="F11" s="34" t="s">
        <v>5</v>
      </c>
      <c r="G11" s="46"/>
      <c r="H11" s="46"/>
      <c r="I11" s="131" t="s">
        <v>22</v>
      </c>
      <c r="J11" s="34" t="s">
        <v>5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29</v>
      </c>
      <c r="G12" s="46"/>
      <c r="H12" s="46"/>
      <c r="I12" s="131" t="s">
        <v>25</v>
      </c>
      <c r="J12" s="132" t="str">
        <f>'Rekapitulace stavby'!AN8</f>
        <v>27. 4. 2018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2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3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31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29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3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1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29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31" t="s">
        <v>28</v>
      </c>
      <c r="J20" s="34" t="str">
        <f>IF('Rekapitulace stavby'!AN16="","",'Rekapitulace stavby'!AN16)</f>
        <v>06943608</v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>PROGEOCONT s.r.o.</v>
      </c>
      <c r="F21" s="46"/>
      <c r="G21" s="46"/>
      <c r="H21" s="46"/>
      <c r="I21" s="131" t="s">
        <v>30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29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29"/>
      <c r="J23" s="46"/>
      <c r="K23" s="50"/>
    </row>
    <row r="24" s="6" customFormat="1" ht="16.5" customHeight="1">
      <c r="B24" s="133"/>
      <c r="C24" s="134"/>
      <c r="D24" s="134"/>
      <c r="E24" s="43" t="s">
        <v>5</v>
      </c>
      <c r="F24" s="43"/>
      <c r="G24" s="43"/>
      <c r="H24" s="43"/>
      <c r="I24" s="135"/>
      <c r="J24" s="134"/>
      <c r="K24" s="13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29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7"/>
      <c r="J26" s="81"/>
      <c r="K26" s="138"/>
    </row>
    <row r="27" s="1" customFormat="1" ht="25.44" customHeight="1">
      <c r="B27" s="45"/>
      <c r="C27" s="46"/>
      <c r="D27" s="139" t="s">
        <v>38</v>
      </c>
      <c r="E27" s="46"/>
      <c r="F27" s="46"/>
      <c r="G27" s="46"/>
      <c r="H27" s="46"/>
      <c r="I27" s="129"/>
      <c r="J27" s="140">
        <f>ROUND(J77,2)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7"/>
      <c r="J28" s="81"/>
      <c r="K28" s="138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41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42">
        <f>ROUND(SUM(BE77:BE100), 2)</f>
        <v>0</v>
      </c>
      <c r="G30" s="46"/>
      <c r="H30" s="46"/>
      <c r="I30" s="143">
        <v>0.20999999999999999</v>
      </c>
      <c r="J30" s="142">
        <f>ROUND(ROUND((SUM(BE77:BE100)),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42">
        <f>ROUND(SUM(BF77:BF100), 2)</f>
        <v>0</v>
      </c>
      <c r="G31" s="46"/>
      <c r="H31" s="46"/>
      <c r="I31" s="143">
        <v>0.14999999999999999</v>
      </c>
      <c r="J31" s="142">
        <f>ROUND(ROUND((SUM(BF77:BF100)),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42">
        <f>ROUND(SUM(BG77:BG100), 2)</f>
        <v>0</v>
      </c>
      <c r="G32" s="46"/>
      <c r="H32" s="46"/>
      <c r="I32" s="143">
        <v>0.20999999999999999</v>
      </c>
      <c r="J32" s="142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42">
        <f>ROUND(SUM(BH77:BH100), 2)</f>
        <v>0</v>
      </c>
      <c r="G33" s="46"/>
      <c r="H33" s="46"/>
      <c r="I33" s="143">
        <v>0.14999999999999999</v>
      </c>
      <c r="J33" s="142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42">
        <f>ROUND(SUM(BI77:BI100), 2)</f>
        <v>0</v>
      </c>
      <c r="G34" s="46"/>
      <c r="H34" s="46"/>
      <c r="I34" s="143">
        <v>0</v>
      </c>
      <c r="J34" s="14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29"/>
      <c r="J35" s="46"/>
      <c r="K35" s="50"/>
    </row>
    <row r="36" s="1" customFormat="1" ht="25.44" customHeight="1">
      <c r="B36" s="45"/>
      <c r="C36" s="144"/>
      <c r="D36" s="145" t="s">
        <v>48</v>
      </c>
      <c r="E36" s="87"/>
      <c r="F36" s="87"/>
      <c r="G36" s="146" t="s">
        <v>49</v>
      </c>
      <c r="H36" s="147" t="s">
        <v>50</v>
      </c>
      <c r="I36" s="148"/>
      <c r="J36" s="149">
        <f>SUM(J27:J34)</f>
        <v>0</v>
      </c>
      <c r="K36" s="15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1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2"/>
      <c r="J41" s="70"/>
      <c r="K41" s="153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2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29"/>
      <c r="J43" s="46"/>
      <c r="K43" s="50"/>
    </row>
    <row r="44" s="1" customFormat="1" ht="14.4" customHeight="1">
      <c r="B44" s="45"/>
      <c r="C44" s="39" t="s">
        <v>19</v>
      </c>
      <c r="D44" s="46"/>
      <c r="E44" s="46"/>
      <c r="F44" s="46"/>
      <c r="G44" s="46"/>
      <c r="H44" s="46"/>
      <c r="I44" s="129"/>
      <c r="J44" s="46"/>
      <c r="K44" s="50"/>
    </row>
    <row r="45" s="1" customFormat="1" ht="16.5" customHeight="1">
      <c r="B45" s="45"/>
      <c r="C45" s="46"/>
      <c r="D45" s="46"/>
      <c r="E45" s="128" t="str">
        <f>E7</f>
        <v>Oprava gabionových konstrukcí u mostu ev. č. 219 6-0 Boží Dar</v>
      </c>
      <c r="F45" s="39"/>
      <c r="G45" s="39"/>
      <c r="H45" s="39"/>
      <c r="I45" s="129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29"/>
      <c r="J46" s="46"/>
      <c r="K46" s="50"/>
    </row>
    <row r="47" s="1" customFormat="1" ht="17.25" customHeight="1">
      <c r="B47" s="45"/>
      <c r="C47" s="46"/>
      <c r="D47" s="46"/>
      <c r="E47" s="130" t="str">
        <f>E9</f>
        <v>VRN - Vedlejší rozpočtové náklady</v>
      </c>
      <c r="F47" s="46"/>
      <c r="G47" s="46"/>
      <c r="H47" s="46"/>
      <c r="I47" s="12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2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31" t="s">
        <v>25</v>
      </c>
      <c r="J49" s="132" t="str">
        <f>IF(J12="","",J12)</f>
        <v>27. 4. 2018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2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31" t="s">
        <v>33</v>
      </c>
      <c r="J51" s="43" t="str">
        <f>E21</f>
        <v>PROGEOCONT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29"/>
      <c r="J52" s="154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29"/>
      <c r="J53" s="46"/>
      <c r="K53" s="50"/>
    </row>
    <row r="54" s="1" customFormat="1" ht="29.28" customHeight="1">
      <c r="B54" s="45"/>
      <c r="C54" s="155" t="s">
        <v>98</v>
      </c>
      <c r="D54" s="144"/>
      <c r="E54" s="144"/>
      <c r="F54" s="144"/>
      <c r="G54" s="144"/>
      <c r="H54" s="144"/>
      <c r="I54" s="156"/>
      <c r="J54" s="157" t="s">
        <v>99</v>
      </c>
      <c r="K54" s="158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29"/>
      <c r="J55" s="46"/>
      <c r="K55" s="50"/>
    </row>
    <row r="56" s="1" customFormat="1" ht="29.28" customHeight="1">
      <c r="B56" s="45"/>
      <c r="C56" s="159" t="s">
        <v>100</v>
      </c>
      <c r="D56" s="46"/>
      <c r="E56" s="46"/>
      <c r="F56" s="46"/>
      <c r="G56" s="46"/>
      <c r="H56" s="46"/>
      <c r="I56" s="129"/>
      <c r="J56" s="140">
        <f>J77</f>
        <v>0</v>
      </c>
      <c r="K56" s="50"/>
      <c r="AU56" s="23" t="s">
        <v>88</v>
      </c>
    </row>
    <row r="57" s="7" customFormat="1" ht="24.96" customHeight="1">
      <c r="B57" s="160"/>
      <c r="C57" s="161"/>
      <c r="D57" s="162" t="s">
        <v>284</v>
      </c>
      <c r="E57" s="163"/>
      <c r="F57" s="163"/>
      <c r="G57" s="163"/>
      <c r="H57" s="163"/>
      <c r="I57" s="164"/>
      <c r="J57" s="165">
        <f>J78</f>
        <v>0</v>
      </c>
      <c r="K57" s="166"/>
    </row>
    <row r="58" s="1" customFormat="1" ht="21.84" customHeight="1">
      <c r="B58" s="45"/>
      <c r="C58" s="46"/>
      <c r="D58" s="46"/>
      <c r="E58" s="46"/>
      <c r="F58" s="46"/>
      <c r="G58" s="46"/>
      <c r="H58" s="46"/>
      <c r="I58" s="129"/>
      <c r="J58" s="46"/>
      <c r="K58" s="50"/>
    </row>
    <row r="59" s="1" customFormat="1" ht="6.96" customHeight="1">
      <c r="B59" s="66"/>
      <c r="C59" s="67"/>
      <c r="D59" s="67"/>
      <c r="E59" s="67"/>
      <c r="F59" s="67"/>
      <c r="G59" s="67"/>
      <c r="H59" s="67"/>
      <c r="I59" s="151"/>
      <c r="J59" s="67"/>
      <c r="K59" s="68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52"/>
      <c r="J63" s="70"/>
      <c r="K63" s="70"/>
      <c r="L63" s="45"/>
    </row>
    <row r="64" s="1" customFormat="1" ht="36.96" customHeight="1">
      <c r="B64" s="45"/>
      <c r="C64" s="71" t="s">
        <v>104</v>
      </c>
      <c r="I64" s="167"/>
      <c r="L64" s="45"/>
    </row>
    <row r="65" s="1" customFormat="1" ht="6.96" customHeight="1">
      <c r="B65" s="45"/>
      <c r="I65" s="167"/>
      <c r="L65" s="45"/>
    </row>
    <row r="66" s="1" customFormat="1" ht="14.4" customHeight="1">
      <c r="B66" s="45"/>
      <c r="C66" s="73" t="s">
        <v>19</v>
      </c>
      <c r="I66" s="167"/>
      <c r="L66" s="45"/>
    </row>
    <row r="67" s="1" customFormat="1" ht="16.5" customHeight="1">
      <c r="B67" s="45"/>
      <c r="E67" s="168" t="str">
        <f>E7</f>
        <v>Oprava gabionových konstrukcí u mostu ev. č. 219 6-0 Boží Dar</v>
      </c>
      <c r="F67" s="73"/>
      <c r="G67" s="73"/>
      <c r="H67" s="73"/>
      <c r="I67" s="167"/>
      <c r="L67" s="45"/>
    </row>
    <row r="68" s="1" customFormat="1" ht="14.4" customHeight="1">
      <c r="B68" s="45"/>
      <c r="C68" s="73" t="s">
        <v>95</v>
      </c>
      <c r="I68" s="167"/>
      <c r="L68" s="45"/>
    </row>
    <row r="69" s="1" customFormat="1" ht="17.25" customHeight="1">
      <c r="B69" s="45"/>
      <c r="E69" s="76" t="str">
        <f>E9</f>
        <v>VRN - Vedlejší rozpočtové náklady</v>
      </c>
      <c r="F69" s="1"/>
      <c r="G69" s="1"/>
      <c r="H69" s="1"/>
      <c r="I69" s="167"/>
      <c r="L69" s="45"/>
    </row>
    <row r="70" s="1" customFormat="1" ht="6.96" customHeight="1">
      <c r="B70" s="45"/>
      <c r="I70" s="167"/>
      <c r="L70" s="45"/>
    </row>
    <row r="71" s="1" customFormat="1" ht="18" customHeight="1">
      <c r="B71" s="45"/>
      <c r="C71" s="73" t="s">
        <v>23</v>
      </c>
      <c r="F71" s="169" t="str">
        <f>F12</f>
        <v xml:space="preserve"> </v>
      </c>
      <c r="I71" s="170" t="s">
        <v>25</v>
      </c>
      <c r="J71" s="78" t="str">
        <f>IF(J12="","",J12)</f>
        <v>27. 4. 2018</v>
      </c>
      <c r="L71" s="45"/>
    </row>
    <row r="72" s="1" customFormat="1" ht="6.96" customHeight="1">
      <c r="B72" s="45"/>
      <c r="I72" s="167"/>
      <c r="L72" s="45"/>
    </row>
    <row r="73" s="1" customFormat="1">
      <c r="B73" s="45"/>
      <c r="C73" s="73" t="s">
        <v>27</v>
      </c>
      <c r="F73" s="169" t="str">
        <f>E15</f>
        <v xml:space="preserve"> </v>
      </c>
      <c r="I73" s="170" t="s">
        <v>33</v>
      </c>
      <c r="J73" s="169" t="str">
        <f>E21</f>
        <v>PROGEOCONT s.r.o.</v>
      </c>
      <c r="L73" s="45"/>
    </row>
    <row r="74" s="1" customFormat="1" ht="14.4" customHeight="1">
      <c r="B74" s="45"/>
      <c r="C74" s="73" t="s">
        <v>31</v>
      </c>
      <c r="F74" s="169" t="str">
        <f>IF(E18="","",E18)</f>
        <v/>
      </c>
      <c r="I74" s="167"/>
      <c r="L74" s="45"/>
    </row>
    <row r="75" s="1" customFormat="1" ht="10.32" customHeight="1">
      <c r="B75" s="45"/>
      <c r="I75" s="167"/>
      <c r="L75" s="45"/>
    </row>
    <row r="76" s="8" customFormat="1" ht="29.28" customHeight="1">
      <c r="B76" s="171"/>
      <c r="C76" s="172" t="s">
        <v>105</v>
      </c>
      <c r="D76" s="173" t="s">
        <v>57</v>
      </c>
      <c r="E76" s="173" t="s">
        <v>53</v>
      </c>
      <c r="F76" s="173" t="s">
        <v>106</v>
      </c>
      <c r="G76" s="173" t="s">
        <v>107</v>
      </c>
      <c r="H76" s="173" t="s">
        <v>108</v>
      </c>
      <c r="I76" s="174" t="s">
        <v>109</v>
      </c>
      <c r="J76" s="173" t="s">
        <v>99</v>
      </c>
      <c r="K76" s="175" t="s">
        <v>110</v>
      </c>
      <c r="L76" s="171"/>
      <c r="M76" s="91" t="s">
        <v>111</v>
      </c>
      <c r="N76" s="92" t="s">
        <v>42</v>
      </c>
      <c r="O76" s="92" t="s">
        <v>112</v>
      </c>
      <c r="P76" s="92" t="s">
        <v>113</v>
      </c>
      <c r="Q76" s="92" t="s">
        <v>114</v>
      </c>
      <c r="R76" s="92" t="s">
        <v>115</v>
      </c>
      <c r="S76" s="92" t="s">
        <v>116</v>
      </c>
      <c r="T76" s="93" t="s">
        <v>117</v>
      </c>
    </row>
    <row r="77" s="1" customFormat="1" ht="29.28" customHeight="1">
      <c r="B77" s="45"/>
      <c r="C77" s="95" t="s">
        <v>100</v>
      </c>
      <c r="I77" s="167"/>
      <c r="J77" s="176">
        <f>BK77</f>
        <v>0</v>
      </c>
      <c r="L77" s="45"/>
      <c r="M77" s="94"/>
      <c r="N77" s="81"/>
      <c r="O77" s="81"/>
      <c r="P77" s="177">
        <f>P78</f>
        <v>0</v>
      </c>
      <c r="Q77" s="81"/>
      <c r="R77" s="177">
        <f>R78</f>
        <v>0</v>
      </c>
      <c r="S77" s="81"/>
      <c r="T77" s="178">
        <f>T78</f>
        <v>0</v>
      </c>
      <c r="AT77" s="23" t="s">
        <v>71</v>
      </c>
      <c r="AU77" s="23" t="s">
        <v>88</v>
      </c>
      <c r="BK77" s="179">
        <f>BK78</f>
        <v>0</v>
      </c>
    </row>
    <row r="78" s="9" customFormat="1" ht="37.44001" customHeight="1">
      <c r="B78" s="180"/>
      <c r="D78" s="181" t="s">
        <v>71</v>
      </c>
      <c r="E78" s="182" t="s">
        <v>285</v>
      </c>
      <c r="F78" s="182" t="s">
        <v>286</v>
      </c>
      <c r="I78" s="183"/>
      <c r="J78" s="184">
        <f>BK78</f>
        <v>0</v>
      </c>
      <c r="L78" s="180"/>
      <c r="M78" s="185"/>
      <c r="N78" s="186"/>
      <c r="O78" s="186"/>
      <c r="P78" s="187">
        <f>SUM(P79:P100)</f>
        <v>0</v>
      </c>
      <c r="Q78" s="186"/>
      <c r="R78" s="187">
        <f>SUM(R79:R100)</f>
        <v>0</v>
      </c>
      <c r="S78" s="186"/>
      <c r="T78" s="188">
        <f>SUM(T79:T100)</f>
        <v>0</v>
      </c>
      <c r="AR78" s="181" t="s">
        <v>120</v>
      </c>
      <c r="AT78" s="189" t="s">
        <v>71</v>
      </c>
      <c r="AU78" s="189" t="s">
        <v>72</v>
      </c>
      <c r="AY78" s="181" t="s">
        <v>121</v>
      </c>
      <c r="BK78" s="190">
        <f>SUM(BK79:BK100)</f>
        <v>0</v>
      </c>
    </row>
    <row r="79" s="1" customFormat="1" ht="16.5" customHeight="1">
      <c r="B79" s="191"/>
      <c r="C79" s="192" t="s">
        <v>80</v>
      </c>
      <c r="D79" s="192" t="s">
        <v>122</v>
      </c>
      <c r="E79" s="193" t="s">
        <v>287</v>
      </c>
      <c r="F79" s="194" t="s">
        <v>288</v>
      </c>
      <c r="G79" s="195" t="s">
        <v>289</v>
      </c>
      <c r="H79" s="196">
        <v>1</v>
      </c>
      <c r="I79" s="197"/>
      <c r="J79" s="198">
        <f>ROUND(I79*H79,2)</f>
        <v>0</v>
      </c>
      <c r="K79" s="194" t="s">
        <v>290</v>
      </c>
      <c r="L79" s="45"/>
      <c r="M79" s="199" t="s">
        <v>5</v>
      </c>
      <c r="N79" s="200" t="s">
        <v>43</v>
      </c>
      <c r="O79" s="46"/>
      <c r="P79" s="201">
        <f>O79*H79</f>
        <v>0</v>
      </c>
      <c r="Q79" s="201">
        <v>0</v>
      </c>
      <c r="R79" s="201">
        <f>Q79*H79</f>
        <v>0</v>
      </c>
      <c r="S79" s="201">
        <v>0</v>
      </c>
      <c r="T79" s="202">
        <f>S79*H79</f>
        <v>0</v>
      </c>
      <c r="AR79" s="23" t="s">
        <v>120</v>
      </c>
      <c r="AT79" s="23" t="s">
        <v>122</v>
      </c>
      <c r="AU79" s="23" t="s">
        <v>80</v>
      </c>
      <c r="AY79" s="23" t="s">
        <v>121</v>
      </c>
      <c r="BE79" s="203">
        <f>IF(N79="základní",J79,0)</f>
        <v>0</v>
      </c>
      <c r="BF79" s="203">
        <f>IF(N79="snížená",J79,0)</f>
        <v>0</v>
      </c>
      <c r="BG79" s="203">
        <f>IF(N79="zákl. přenesená",J79,0)</f>
        <v>0</v>
      </c>
      <c r="BH79" s="203">
        <f>IF(N79="sníž. přenesená",J79,0)</f>
        <v>0</v>
      </c>
      <c r="BI79" s="203">
        <f>IF(N79="nulová",J79,0)</f>
        <v>0</v>
      </c>
      <c r="BJ79" s="23" t="s">
        <v>80</v>
      </c>
      <c r="BK79" s="203">
        <f>ROUND(I79*H79,2)</f>
        <v>0</v>
      </c>
      <c r="BL79" s="23" t="s">
        <v>120</v>
      </c>
      <c r="BM79" s="23" t="s">
        <v>291</v>
      </c>
    </row>
    <row r="80" s="11" customFormat="1">
      <c r="B80" s="212"/>
      <c r="D80" s="205" t="s">
        <v>128</v>
      </c>
      <c r="E80" s="213" t="s">
        <v>292</v>
      </c>
      <c r="F80" s="214" t="s">
        <v>80</v>
      </c>
      <c r="H80" s="215">
        <v>1</v>
      </c>
      <c r="I80" s="216"/>
      <c r="L80" s="212"/>
      <c r="M80" s="217"/>
      <c r="N80" s="218"/>
      <c r="O80" s="218"/>
      <c r="P80" s="218"/>
      <c r="Q80" s="218"/>
      <c r="R80" s="218"/>
      <c r="S80" s="218"/>
      <c r="T80" s="219"/>
      <c r="AT80" s="213" t="s">
        <v>128</v>
      </c>
      <c r="AU80" s="213" t="s">
        <v>80</v>
      </c>
      <c r="AV80" s="11" t="s">
        <v>82</v>
      </c>
      <c r="AW80" s="11" t="s">
        <v>36</v>
      </c>
      <c r="AX80" s="11" t="s">
        <v>72</v>
      </c>
      <c r="AY80" s="213" t="s">
        <v>121</v>
      </c>
    </row>
    <row r="81" s="11" customFormat="1">
      <c r="B81" s="212"/>
      <c r="D81" s="205" t="s">
        <v>128</v>
      </c>
      <c r="E81" s="213" t="s">
        <v>293</v>
      </c>
      <c r="F81" s="214" t="s">
        <v>294</v>
      </c>
      <c r="H81" s="215">
        <v>1</v>
      </c>
      <c r="I81" s="216"/>
      <c r="L81" s="212"/>
      <c r="M81" s="217"/>
      <c r="N81" s="218"/>
      <c r="O81" s="218"/>
      <c r="P81" s="218"/>
      <c r="Q81" s="218"/>
      <c r="R81" s="218"/>
      <c r="S81" s="218"/>
      <c r="T81" s="219"/>
      <c r="AT81" s="213" t="s">
        <v>128</v>
      </c>
      <c r="AU81" s="213" t="s">
        <v>80</v>
      </c>
      <c r="AV81" s="11" t="s">
        <v>82</v>
      </c>
      <c r="AW81" s="11" t="s">
        <v>36</v>
      </c>
      <c r="AX81" s="11" t="s">
        <v>80</v>
      </c>
      <c r="AY81" s="213" t="s">
        <v>121</v>
      </c>
    </row>
    <row r="82" s="1" customFormat="1" ht="16.5" customHeight="1">
      <c r="B82" s="191"/>
      <c r="C82" s="192" t="s">
        <v>82</v>
      </c>
      <c r="D82" s="192" t="s">
        <v>122</v>
      </c>
      <c r="E82" s="193" t="s">
        <v>295</v>
      </c>
      <c r="F82" s="194" t="s">
        <v>296</v>
      </c>
      <c r="G82" s="195" t="s">
        <v>289</v>
      </c>
      <c r="H82" s="196">
        <v>1</v>
      </c>
      <c r="I82" s="197"/>
      <c r="J82" s="198">
        <f>ROUND(I82*H82,2)</f>
        <v>0</v>
      </c>
      <c r="K82" s="194" t="s">
        <v>290</v>
      </c>
      <c r="L82" s="45"/>
      <c r="M82" s="199" t="s">
        <v>5</v>
      </c>
      <c r="N82" s="200" t="s">
        <v>43</v>
      </c>
      <c r="O82" s="46"/>
      <c r="P82" s="201">
        <f>O82*H82</f>
        <v>0</v>
      </c>
      <c r="Q82" s="201">
        <v>0</v>
      </c>
      <c r="R82" s="201">
        <f>Q82*H82</f>
        <v>0</v>
      </c>
      <c r="S82" s="201">
        <v>0</v>
      </c>
      <c r="T82" s="202">
        <f>S82*H82</f>
        <v>0</v>
      </c>
      <c r="AR82" s="23" t="s">
        <v>120</v>
      </c>
      <c r="AT82" s="23" t="s">
        <v>122</v>
      </c>
      <c r="AU82" s="23" t="s">
        <v>80</v>
      </c>
      <c r="AY82" s="23" t="s">
        <v>121</v>
      </c>
      <c r="BE82" s="203">
        <f>IF(N82="základní",J82,0)</f>
        <v>0</v>
      </c>
      <c r="BF82" s="203">
        <f>IF(N82="snížená",J82,0)</f>
        <v>0</v>
      </c>
      <c r="BG82" s="203">
        <f>IF(N82="zákl. přenesená",J82,0)</f>
        <v>0</v>
      </c>
      <c r="BH82" s="203">
        <f>IF(N82="sníž. přenesená",J82,0)</f>
        <v>0</v>
      </c>
      <c r="BI82" s="203">
        <f>IF(N82="nulová",J82,0)</f>
        <v>0</v>
      </c>
      <c r="BJ82" s="23" t="s">
        <v>80</v>
      </c>
      <c r="BK82" s="203">
        <f>ROUND(I82*H82,2)</f>
        <v>0</v>
      </c>
      <c r="BL82" s="23" t="s">
        <v>120</v>
      </c>
      <c r="BM82" s="23" t="s">
        <v>297</v>
      </c>
    </row>
    <row r="83" s="11" customFormat="1">
      <c r="B83" s="212"/>
      <c r="D83" s="205" t="s">
        <v>128</v>
      </c>
      <c r="E83" s="213" t="s">
        <v>298</v>
      </c>
      <c r="F83" s="214" t="s">
        <v>80</v>
      </c>
      <c r="H83" s="215">
        <v>1</v>
      </c>
      <c r="I83" s="216"/>
      <c r="L83" s="212"/>
      <c r="M83" s="217"/>
      <c r="N83" s="218"/>
      <c r="O83" s="218"/>
      <c r="P83" s="218"/>
      <c r="Q83" s="218"/>
      <c r="R83" s="218"/>
      <c r="S83" s="218"/>
      <c r="T83" s="219"/>
      <c r="AT83" s="213" t="s">
        <v>128</v>
      </c>
      <c r="AU83" s="213" t="s">
        <v>80</v>
      </c>
      <c r="AV83" s="11" t="s">
        <v>82</v>
      </c>
      <c r="AW83" s="11" t="s">
        <v>36</v>
      </c>
      <c r="AX83" s="11" t="s">
        <v>72</v>
      </c>
      <c r="AY83" s="213" t="s">
        <v>121</v>
      </c>
    </row>
    <row r="84" s="11" customFormat="1">
      <c r="B84" s="212"/>
      <c r="D84" s="205" t="s">
        <v>128</v>
      </c>
      <c r="E84" s="213" t="s">
        <v>299</v>
      </c>
      <c r="F84" s="214" t="s">
        <v>300</v>
      </c>
      <c r="H84" s="215">
        <v>1</v>
      </c>
      <c r="I84" s="216"/>
      <c r="L84" s="212"/>
      <c r="M84" s="217"/>
      <c r="N84" s="218"/>
      <c r="O84" s="218"/>
      <c r="P84" s="218"/>
      <c r="Q84" s="218"/>
      <c r="R84" s="218"/>
      <c r="S84" s="218"/>
      <c r="T84" s="219"/>
      <c r="AT84" s="213" t="s">
        <v>128</v>
      </c>
      <c r="AU84" s="213" t="s">
        <v>80</v>
      </c>
      <c r="AV84" s="11" t="s">
        <v>82</v>
      </c>
      <c r="AW84" s="11" t="s">
        <v>36</v>
      </c>
      <c r="AX84" s="11" t="s">
        <v>80</v>
      </c>
      <c r="AY84" s="213" t="s">
        <v>121</v>
      </c>
    </row>
    <row r="85" s="1" customFormat="1" ht="16.5" customHeight="1">
      <c r="B85" s="191"/>
      <c r="C85" s="192" t="s">
        <v>136</v>
      </c>
      <c r="D85" s="192" t="s">
        <v>122</v>
      </c>
      <c r="E85" s="193" t="s">
        <v>301</v>
      </c>
      <c r="F85" s="194" t="s">
        <v>302</v>
      </c>
      <c r="G85" s="195" t="s">
        <v>303</v>
      </c>
      <c r="H85" s="196">
        <v>1</v>
      </c>
      <c r="I85" s="197"/>
      <c r="J85" s="198">
        <f>ROUND(I85*H85,2)</f>
        <v>0</v>
      </c>
      <c r="K85" s="194" t="s">
        <v>5</v>
      </c>
      <c r="L85" s="45"/>
      <c r="M85" s="199" t="s">
        <v>5</v>
      </c>
      <c r="N85" s="200" t="s">
        <v>43</v>
      </c>
      <c r="O85" s="46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120</v>
      </c>
      <c r="AT85" s="23" t="s">
        <v>122</v>
      </c>
      <c r="AU85" s="23" t="s">
        <v>80</v>
      </c>
      <c r="AY85" s="23" t="s">
        <v>121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80</v>
      </c>
      <c r="BK85" s="203">
        <f>ROUND(I85*H85,2)</f>
        <v>0</v>
      </c>
      <c r="BL85" s="23" t="s">
        <v>120</v>
      </c>
      <c r="BM85" s="23" t="s">
        <v>304</v>
      </c>
    </row>
    <row r="86" s="1" customFormat="1" ht="16.5" customHeight="1">
      <c r="B86" s="191"/>
      <c r="C86" s="192" t="s">
        <v>120</v>
      </c>
      <c r="D86" s="192" t="s">
        <v>122</v>
      </c>
      <c r="E86" s="193" t="s">
        <v>305</v>
      </c>
      <c r="F86" s="194" t="s">
        <v>306</v>
      </c>
      <c r="G86" s="195" t="s">
        <v>289</v>
      </c>
      <c r="H86" s="196">
        <v>1</v>
      </c>
      <c r="I86" s="197"/>
      <c r="J86" s="198">
        <f>ROUND(I86*H86,2)</f>
        <v>0</v>
      </c>
      <c r="K86" s="194" t="s">
        <v>290</v>
      </c>
      <c r="L86" s="45"/>
      <c r="M86" s="199" t="s">
        <v>5</v>
      </c>
      <c r="N86" s="200" t="s">
        <v>43</v>
      </c>
      <c r="O86" s="46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120</v>
      </c>
      <c r="AT86" s="23" t="s">
        <v>122</v>
      </c>
      <c r="AU86" s="23" t="s">
        <v>80</v>
      </c>
      <c r="AY86" s="23" t="s">
        <v>121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80</v>
      </c>
      <c r="BK86" s="203">
        <f>ROUND(I86*H86,2)</f>
        <v>0</v>
      </c>
      <c r="BL86" s="23" t="s">
        <v>120</v>
      </c>
      <c r="BM86" s="23" t="s">
        <v>307</v>
      </c>
    </row>
    <row r="87" s="11" customFormat="1">
      <c r="B87" s="212"/>
      <c r="D87" s="205" t="s">
        <v>128</v>
      </c>
      <c r="E87" s="213" t="s">
        <v>308</v>
      </c>
      <c r="F87" s="214" t="s">
        <v>80</v>
      </c>
      <c r="H87" s="215">
        <v>1</v>
      </c>
      <c r="I87" s="216"/>
      <c r="L87" s="212"/>
      <c r="M87" s="217"/>
      <c r="N87" s="218"/>
      <c r="O87" s="218"/>
      <c r="P87" s="218"/>
      <c r="Q87" s="218"/>
      <c r="R87" s="218"/>
      <c r="S87" s="218"/>
      <c r="T87" s="219"/>
      <c r="AT87" s="213" t="s">
        <v>128</v>
      </c>
      <c r="AU87" s="213" t="s">
        <v>80</v>
      </c>
      <c r="AV87" s="11" t="s">
        <v>82</v>
      </c>
      <c r="AW87" s="11" t="s">
        <v>36</v>
      </c>
      <c r="AX87" s="11" t="s">
        <v>72</v>
      </c>
      <c r="AY87" s="213" t="s">
        <v>121</v>
      </c>
    </row>
    <row r="88" s="11" customFormat="1">
      <c r="B88" s="212"/>
      <c r="D88" s="205" t="s">
        <v>128</v>
      </c>
      <c r="E88" s="213" t="s">
        <v>309</v>
      </c>
      <c r="F88" s="214" t="s">
        <v>310</v>
      </c>
      <c r="H88" s="215">
        <v>1</v>
      </c>
      <c r="I88" s="216"/>
      <c r="L88" s="212"/>
      <c r="M88" s="217"/>
      <c r="N88" s="218"/>
      <c r="O88" s="218"/>
      <c r="P88" s="218"/>
      <c r="Q88" s="218"/>
      <c r="R88" s="218"/>
      <c r="S88" s="218"/>
      <c r="T88" s="219"/>
      <c r="AT88" s="213" t="s">
        <v>128</v>
      </c>
      <c r="AU88" s="213" t="s">
        <v>80</v>
      </c>
      <c r="AV88" s="11" t="s">
        <v>82</v>
      </c>
      <c r="AW88" s="11" t="s">
        <v>36</v>
      </c>
      <c r="AX88" s="11" t="s">
        <v>80</v>
      </c>
      <c r="AY88" s="213" t="s">
        <v>121</v>
      </c>
    </row>
    <row r="89" s="1" customFormat="1" ht="16.5" customHeight="1">
      <c r="B89" s="191"/>
      <c r="C89" s="192" t="s">
        <v>147</v>
      </c>
      <c r="D89" s="192" t="s">
        <v>122</v>
      </c>
      <c r="E89" s="193" t="s">
        <v>311</v>
      </c>
      <c r="F89" s="194" t="s">
        <v>312</v>
      </c>
      <c r="G89" s="195" t="s">
        <v>289</v>
      </c>
      <c r="H89" s="196">
        <v>1</v>
      </c>
      <c r="I89" s="197"/>
      <c r="J89" s="198">
        <f>ROUND(I89*H89,2)</f>
        <v>0</v>
      </c>
      <c r="K89" s="194" t="s">
        <v>290</v>
      </c>
      <c r="L89" s="45"/>
      <c r="M89" s="199" t="s">
        <v>5</v>
      </c>
      <c r="N89" s="200" t="s">
        <v>43</v>
      </c>
      <c r="O89" s="46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120</v>
      </c>
      <c r="AT89" s="23" t="s">
        <v>122</v>
      </c>
      <c r="AU89" s="23" t="s">
        <v>80</v>
      </c>
      <c r="AY89" s="23" t="s">
        <v>121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80</v>
      </c>
      <c r="BK89" s="203">
        <f>ROUND(I89*H89,2)</f>
        <v>0</v>
      </c>
      <c r="BL89" s="23" t="s">
        <v>120</v>
      </c>
      <c r="BM89" s="23" t="s">
        <v>313</v>
      </c>
    </row>
    <row r="90" s="11" customFormat="1">
      <c r="B90" s="212"/>
      <c r="D90" s="205" t="s">
        <v>128</v>
      </c>
      <c r="E90" s="213" t="s">
        <v>314</v>
      </c>
      <c r="F90" s="214" t="s">
        <v>80</v>
      </c>
      <c r="H90" s="215">
        <v>1</v>
      </c>
      <c r="I90" s="216"/>
      <c r="L90" s="212"/>
      <c r="M90" s="217"/>
      <c r="N90" s="218"/>
      <c r="O90" s="218"/>
      <c r="P90" s="218"/>
      <c r="Q90" s="218"/>
      <c r="R90" s="218"/>
      <c r="S90" s="218"/>
      <c r="T90" s="219"/>
      <c r="AT90" s="213" t="s">
        <v>128</v>
      </c>
      <c r="AU90" s="213" t="s">
        <v>80</v>
      </c>
      <c r="AV90" s="11" t="s">
        <v>82</v>
      </c>
      <c r="AW90" s="11" t="s">
        <v>36</v>
      </c>
      <c r="AX90" s="11" t="s">
        <v>72</v>
      </c>
      <c r="AY90" s="213" t="s">
        <v>121</v>
      </c>
    </row>
    <row r="91" s="11" customFormat="1">
      <c r="B91" s="212"/>
      <c r="D91" s="205" t="s">
        <v>128</v>
      </c>
      <c r="E91" s="213" t="s">
        <v>315</v>
      </c>
      <c r="F91" s="214" t="s">
        <v>316</v>
      </c>
      <c r="H91" s="215">
        <v>1</v>
      </c>
      <c r="I91" s="216"/>
      <c r="L91" s="212"/>
      <c r="M91" s="217"/>
      <c r="N91" s="218"/>
      <c r="O91" s="218"/>
      <c r="P91" s="218"/>
      <c r="Q91" s="218"/>
      <c r="R91" s="218"/>
      <c r="S91" s="218"/>
      <c r="T91" s="219"/>
      <c r="AT91" s="213" t="s">
        <v>128</v>
      </c>
      <c r="AU91" s="213" t="s">
        <v>80</v>
      </c>
      <c r="AV91" s="11" t="s">
        <v>82</v>
      </c>
      <c r="AW91" s="11" t="s">
        <v>36</v>
      </c>
      <c r="AX91" s="11" t="s">
        <v>80</v>
      </c>
      <c r="AY91" s="213" t="s">
        <v>121</v>
      </c>
    </row>
    <row r="92" s="1" customFormat="1" ht="25.5" customHeight="1">
      <c r="B92" s="191"/>
      <c r="C92" s="192" t="s">
        <v>154</v>
      </c>
      <c r="D92" s="192" t="s">
        <v>122</v>
      </c>
      <c r="E92" s="193" t="s">
        <v>317</v>
      </c>
      <c r="F92" s="194" t="s">
        <v>318</v>
      </c>
      <c r="G92" s="195" t="s">
        <v>319</v>
      </c>
      <c r="H92" s="196">
        <v>2</v>
      </c>
      <c r="I92" s="197"/>
      <c r="J92" s="198">
        <f>ROUND(I92*H92,2)</f>
        <v>0</v>
      </c>
      <c r="K92" s="194" t="s">
        <v>290</v>
      </c>
      <c r="L92" s="45"/>
      <c r="M92" s="199" t="s">
        <v>5</v>
      </c>
      <c r="N92" s="200" t="s">
        <v>43</v>
      </c>
      <c r="O92" s="46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120</v>
      </c>
      <c r="AT92" s="23" t="s">
        <v>122</v>
      </c>
      <c r="AU92" s="23" t="s">
        <v>80</v>
      </c>
      <c r="AY92" s="23" t="s">
        <v>121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80</v>
      </c>
      <c r="BK92" s="203">
        <f>ROUND(I92*H92,2)</f>
        <v>0</v>
      </c>
      <c r="BL92" s="23" t="s">
        <v>120</v>
      </c>
      <c r="BM92" s="23" t="s">
        <v>320</v>
      </c>
    </row>
    <row r="93" s="11" customFormat="1">
      <c r="B93" s="212"/>
      <c r="D93" s="205" t="s">
        <v>128</v>
      </c>
      <c r="E93" s="213" t="s">
        <v>321</v>
      </c>
      <c r="F93" s="214" t="s">
        <v>82</v>
      </c>
      <c r="H93" s="215">
        <v>2</v>
      </c>
      <c r="I93" s="216"/>
      <c r="L93" s="212"/>
      <c r="M93" s="217"/>
      <c r="N93" s="218"/>
      <c r="O93" s="218"/>
      <c r="P93" s="218"/>
      <c r="Q93" s="218"/>
      <c r="R93" s="218"/>
      <c r="S93" s="218"/>
      <c r="T93" s="219"/>
      <c r="AT93" s="213" t="s">
        <v>128</v>
      </c>
      <c r="AU93" s="213" t="s">
        <v>80</v>
      </c>
      <c r="AV93" s="11" t="s">
        <v>82</v>
      </c>
      <c r="AW93" s="11" t="s">
        <v>36</v>
      </c>
      <c r="AX93" s="11" t="s">
        <v>72</v>
      </c>
      <c r="AY93" s="213" t="s">
        <v>121</v>
      </c>
    </row>
    <row r="94" s="11" customFormat="1">
      <c r="B94" s="212"/>
      <c r="D94" s="205" t="s">
        <v>128</v>
      </c>
      <c r="E94" s="213" t="s">
        <v>322</v>
      </c>
      <c r="F94" s="214" t="s">
        <v>323</v>
      </c>
      <c r="H94" s="215">
        <v>2</v>
      </c>
      <c r="I94" s="216"/>
      <c r="L94" s="212"/>
      <c r="M94" s="217"/>
      <c r="N94" s="218"/>
      <c r="O94" s="218"/>
      <c r="P94" s="218"/>
      <c r="Q94" s="218"/>
      <c r="R94" s="218"/>
      <c r="S94" s="218"/>
      <c r="T94" s="219"/>
      <c r="AT94" s="213" t="s">
        <v>128</v>
      </c>
      <c r="AU94" s="213" t="s">
        <v>80</v>
      </c>
      <c r="AV94" s="11" t="s">
        <v>82</v>
      </c>
      <c r="AW94" s="11" t="s">
        <v>36</v>
      </c>
      <c r="AX94" s="11" t="s">
        <v>80</v>
      </c>
      <c r="AY94" s="213" t="s">
        <v>121</v>
      </c>
    </row>
    <row r="95" s="1" customFormat="1" ht="25.5" customHeight="1">
      <c r="B95" s="191"/>
      <c r="C95" s="192" t="s">
        <v>160</v>
      </c>
      <c r="D95" s="192" t="s">
        <v>122</v>
      </c>
      <c r="E95" s="193" t="s">
        <v>324</v>
      </c>
      <c r="F95" s="194" t="s">
        <v>325</v>
      </c>
      <c r="G95" s="195" t="s">
        <v>289</v>
      </c>
      <c r="H95" s="196">
        <v>1</v>
      </c>
      <c r="I95" s="197"/>
      <c r="J95" s="198">
        <f>ROUND(I95*H95,2)</f>
        <v>0</v>
      </c>
      <c r="K95" s="194" t="s">
        <v>290</v>
      </c>
      <c r="L95" s="45"/>
      <c r="M95" s="199" t="s">
        <v>5</v>
      </c>
      <c r="N95" s="200" t="s">
        <v>43</v>
      </c>
      <c r="O95" s="46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120</v>
      </c>
      <c r="AT95" s="23" t="s">
        <v>122</v>
      </c>
      <c r="AU95" s="23" t="s">
        <v>80</v>
      </c>
      <c r="AY95" s="23" t="s">
        <v>121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80</v>
      </c>
      <c r="BK95" s="203">
        <f>ROUND(I95*H95,2)</f>
        <v>0</v>
      </c>
      <c r="BL95" s="23" t="s">
        <v>120</v>
      </c>
      <c r="BM95" s="23" t="s">
        <v>326</v>
      </c>
    </row>
    <row r="96" s="11" customFormat="1">
      <c r="B96" s="212"/>
      <c r="D96" s="205" t="s">
        <v>128</v>
      </c>
      <c r="E96" s="213" t="s">
        <v>327</v>
      </c>
      <c r="F96" s="214" t="s">
        <v>80</v>
      </c>
      <c r="H96" s="215">
        <v>1</v>
      </c>
      <c r="I96" s="216"/>
      <c r="L96" s="212"/>
      <c r="M96" s="217"/>
      <c r="N96" s="218"/>
      <c r="O96" s="218"/>
      <c r="P96" s="218"/>
      <c r="Q96" s="218"/>
      <c r="R96" s="218"/>
      <c r="S96" s="218"/>
      <c r="T96" s="219"/>
      <c r="AT96" s="213" t="s">
        <v>128</v>
      </c>
      <c r="AU96" s="213" t="s">
        <v>80</v>
      </c>
      <c r="AV96" s="11" t="s">
        <v>82</v>
      </c>
      <c r="AW96" s="11" t="s">
        <v>36</v>
      </c>
      <c r="AX96" s="11" t="s">
        <v>72</v>
      </c>
      <c r="AY96" s="213" t="s">
        <v>121</v>
      </c>
    </row>
    <row r="97" s="11" customFormat="1">
      <c r="B97" s="212"/>
      <c r="D97" s="205" t="s">
        <v>128</v>
      </c>
      <c r="E97" s="213" t="s">
        <v>328</v>
      </c>
      <c r="F97" s="214" t="s">
        <v>329</v>
      </c>
      <c r="H97" s="215">
        <v>1</v>
      </c>
      <c r="I97" s="216"/>
      <c r="L97" s="212"/>
      <c r="M97" s="217"/>
      <c r="N97" s="218"/>
      <c r="O97" s="218"/>
      <c r="P97" s="218"/>
      <c r="Q97" s="218"/>
      <c r="R97" s="218"/>
      <c r="S97" s="218"/>
      <c r="T97" s="219"/>
      <c r="AT97" s="213" t="s">
        <v>128</v>
      </c>
      <c r="AU97" s="213" t="s">
        <v>80</v>
      </c>
      <c r="AV97" s="11" t="s">
        <v>82</v>
      </c>
      <c r="AW97" s="11" t="s">
        <v>36</v>
      </c>
      <c r="AX97" s="11" t="s">
        <v>80</v>
      </c>
      <c r="AY97" s="213" t="s">
        <v>121</v>
      </c>
    </row>
    <row r="98" s="1" customFormat="1" ht="16.5" customHeight="1">
      <c r="B98" s="191"/>
      <c r="C98" s="192" t="s">
        <v>166</v>
      </c>
      <c r="D98" s="192" t="s">
        <v>122</v>
      </c>
      <c r="E98" s="193" t="s">
        <v>330</v>
      </c>
      <c r="F98" s="194" t="s">
        <v>331</v>
      </c>
      <c r="G98" s="195" t="s">
        <v>303</v>
      </c>
      <c r="H98" s="196">
        <v>1</v>
      </c>
      <c r="I98" s="197"/>
      <c r="J98" s="198">
        <f>ROUND(I98*H98,2)</f>
        <v>0</v>
      </c>
      <c r="K98" s="194" t="s">
        <v>5</v>
      </c>
      <c r="L98" s="45"/>
      <c r="M98" s="199" t="s">
        <v>5</v>
      </c>
      <c r="N98" s="200" t="s">
        <v>43</v>
      </c>
      <c r="O98" s="46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120</v>
      </c>
      <c r="AT98" s="23" t="s">
        <v>122</v>
      </c>
      <c r="AU98" s="23" t="s">
        <v>80</v>
      </c>
      <c r="AY98" s="23" t="s">
        <v>121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80</v>
      </c>
      <c r="BK98" s="203">
        <f>ROUND(I98*H98,2)</f>
        <v>0</v>
      </c>
      <c r="BL98" s="23" t="s">
        <v>120</v>
      </c>
      <c r="BM98" s="23" t="s">
        <v>332</v>
      </c>
    </row>
    <row r="99" s="11" customFormat="1">
      <c r="B99" s="212"/>
      <c r="D99" s="205" t="s">
        <v>128</v>
      </c>
      <c r="E99" s="213" t="s">
        <v>5</v>
      </c>
      <c r="F99" s="214" t="s">
        <v>80</v>
      </c>
      <c r="H99" s="215">
        <v>1</v>
      </c>
      <c r="I99" s="216"/>
      <c r="L99" s="212"/>
      <c r="M99" s="217"/>
      <c r="N99" s="218"/>
      <c r="O99" s="218"/>
      <c r="P99" s="218"/>
      <c r="Q99" s="218"/>
      <c r="R99" s="218"/>
      <c r="S99" s="218"/>
      <c r="T99" s="219"/>
      <c r="AT99" s="213" t="s">
        <v>128</v>
      </c>
      <c r="AU99" s="213" t="s">
        <v>80</v>
      </c>
      <c r="AV99" s="11" t="s">
        <v>82</v>
      </c>
      <c r="AW99" s="11" t="s">
        <v>36</v>
      </c>
      <c r="AX99" s="11" t="s">
        <v>72</v>
      </c>
      <c r="AY99" s="213" t="s">
        <v>121</v>
      </c>
    </row>
    <row r="100" s="12" customFormat="1">
      <c r="B100" s="220"/>
      <c r="D100" s="205" t="s">
        <v>128</v>
      </c>
      <c r="E100" s="221" t="s">
        <v>5</v>
      </c>
      <c r="F100" s="222" t="s">
        <v>131</v>
      </c>
      <c r="H100" s="223">
        <v>1</v>
      </c>
      <c r="I100" s="224"/>
      <c r="L100" s="220"/>
      <c r="M100" s="238"/>
      <c r="N100" s="239"/>
      <c r="O100" s="239"/>
      <c r="P100" s="239"/>
      <c r="Q100" s="239"/>
      <c r="R100" s="239"/>
      <c r="S100" s="239"/>
      <c r="T100" s="240"/>
      <c r="AT100" s="221" t="s">
        <v>128</v>
      </c>
      <c r="AU100" s="221" t="s">
        <v>80</v>
      </c>
      <c r="AV100" s="12" t="s">
        <v>120</v>
      </c>
      <c r="AW100" s="12" t="s">
        <v>36</v>
      </c>
      <c r="AX100" s="12" t="s">
        <v>80</v>
      </c>
      <c r="AY100" s="221" t="s">
        <v>121</v>
      </c>
    </row>
    <row r="101" s="1" customFormat="1" ht="6.96" customHeight="1">
      <c r="B101" s="66"/>
      <c r="C101" s="67"/>
      <c r="D101" s="67"/>
      <c r="E101" s="67"/>
      <c r="F101" s="67"/>
      <c r="G101" s="67"/>
      <c r="H101" s="67"/>
      <c r="I101" s="151"/>
      <c r="J101" s="67"/>
      <c r="K101" s="67"/>
      <c r="L101" s="45"/>
    </row>
  </sheetData>
  <autoFilter ref="C76:K10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1" customWidth="1"/>
    <col min="2" max="2" width="1.664063" style="241" customWidth="1"/>
    <col min="3" max="4" width="5" style="241" customWidth="1"/>
    <col min="5" max="5" width="11.67" style="241" customWidth="1"/>
    <col min="6" max="6" width="9.17" style="241" customWidth="1"/>
    <col min="7" max="7" width="5" style="241" customWidth="1"/>
    <col min="8" max="8" width="77.83" style="241" customWidth="1"/>
    <col min="9" max="10" width="20" style="241" customWidth="1"/>
    <col min="11" max="11" width="1.664063" style="241" customWidth="1"/>
  </cols>
  <sheetData>
    <row r="1" ht="37.5" customHeight="1"/>
    <row r="2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3" customFormat="1" ht="45" customHeight="1">
      <c r="B3" s="245"/>
      <c r="C3" s="246" t="s">
        <v>333</v>
      </c>
      <c r="D3" s="246"/>
      <c r="E3" s="246"/>
      <c r="F3" s="246"/>
      <c r="G3" s="246"/>
      <c r="H3" s="246"/>
      <c r="I3" s="246"/>
      <c r="J3" s="246"/>
      <c r="K3" s="247"/>
    </row>
    <row r="4" ht="25.5" customHeight="1">
      <c r="B4" s="248"/>
      <c r="C4" s="249" t="s">
        <v>334</v>
      </c>
      <c r="D4" s="249"/>
      <c r="E4" s="249"/>
      <c r="F4" s="249"/>
      <c r="G4" s="249"/>
      <c r="H4" s="249"/>
      <c r="I4" s="249"/>
      <c r="J4" s="249"/>
      <c r="K4" s="250"/>
    </row>
    <row r="5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ht="15" customHeight="1">
      <c r="B6" s="248"/>
      <c r="C6" s="252" t="s">
        <v>335</v>
      </c>
      <c r="D6" s="252"/>
      <c r="E6" s="252"/>
      <c r="F6" s="252"/>
      <c r="G6" s="252"/>
      <c r="H6" s="252"/>
      <c r="I6" s="252"/>
      <c r="J6" s="252"/>
      <c r="K6" s="250"/>
    </row>
    <row r="7" ht="15" customHeight="1">
      <c r="B7" s="253"/>
      <c r="C7" s="252" t="s">
        <v>336</v>
      </c>
      <c r="D7" s="252"/>
      <c r="E7" s="252"/>
      <c r="F7" s="252"/>
      <c r="G7" s="252"/>
      <c r="H7" s="252"/>
      <c r="I7" s="252"/>
      <c r="J7" s="252"/>
      <c r="K7" s="250"/>
    </row>
    <row r="8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ht="15" customHeight="1">
      <c r="B9" s="253"/>
      <c r="C9" s="252" t="s">
        <v>337</v>
      </c>
      <c r="D9" s="252"/>
      <c r="E9" s="252"/>
      <c r="F9" s="252"/>
      <c r="G9" s="252"/>
      <c r="H9" s="252"/>
      <c r="I9" s="252"/>
      <c r="J9" s="252"/>
      <c r="K9" s="250"/>
    </row>
    <row r="10" ht="15" customHeight="1">
      <c r="B10" s="253"/>
      <c r="C10" s="252"/>
      <c r="D10" s="252" t="s">
        <v>338</v>
      </c>
      <c r="E10" s="252"/>
      <c r="F10" s="252"/>
      <c r="G10" s="252"/>
      <c r="H10" s="252"/>
      <c r="I10" s="252"/>
      <c r="J10" s="252"/>
      <c r="K10" s="250"/>
    </row>
    <row r="11" ht="15" customHeight="1">
      <c r="B11" s="253"/>
      <c r="C11" s="254"/>
      <c r="D11" s="252" t="s">
        <v>339</v>
      </c>
      <c r="E11" s="252"/>
      <c r="F11" s="252"/>
      <c r="G11" s="252"/>
      <c r="H11" s="252"/>
      <c r="I11" s="252"/>
      <c r="J11" s="252"/>
      <c r="K11" s="250"/>
    </row>
    <row r="12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ht="15" customHeight="1">
      <c r="B13" s="253"/>
      <c r="C13" s="254"/>
      <c r="D13" s="252" t="s">
        <v>340</v>
      </c>
      <c r="E13" s="252"/>
      <c r="F13" s="252"/>
      <c r="G13" s="252"/>
      <c r="H13" s="252"/>
      <c r="I13" s="252"/>
      <c r="J13" s="252"/>
      <c r="K13" s="250"/>
    </row>
    <row r="14" ht="15" customHeight="1">
      <c r="B14" s="253"/>
      <c r="C14" s="254"/>
      <c r="D14" s="252" t="s">
        <v>341</v>
      </c>
      <c r="E14" s="252"/>
      <c r="F14" s="252"/>
      <c r="G14" s="252"/>
      <c r="H14" s="252"/>
      <c r="I14" s="252"/>
      <c r="J14" s="252"/>
      <c r="K14" s="250"/>
    </row>
    <row r="15" ht="15" customHeight="1">
      <c r="B15" s="253"/>
      <c r="C15" s="254"/>
      <c r="D15" s="252" t="s">
        <v>342</v>
      </c>
      <c r="E15" s="252"/>
      <c r="F15" s="252"/>
      <c r="G15" s="252"/>
      <c r="H15" s="252"/>
      <c r="I15" s="252"/>
      <c r="J15" s="252"/>
      <c r="K15" s="250"/>
    </row>
    <row r="16" ht="15" customHeight="1">
      <c r="B16" s="253"/>
      <c r="C16" s="254"/>
      <c r="D16" s="254"/>
      <c r="E16" s="255" t="s">
        <v>79</v>
      </c>
      <c r="F16" s="252" t="s">
        <v>343</v>
      </c>
      <c r="G16" s="252"/>
      <c r="H16" s="252"/>
      <c r="I16" s="252"/>
      <c r="J16" s="252"/>
      <c r="K16" s="250"/>
    </row>
    <row r="17" ht="15" customHeight="1">
      <c r="B17" s="253"/>
      <c r="C17" s="254"/>
      <c r="D17" s="254"/>
      <c r="E17" s="255" t="s">
        <v>344</v>
      </c>
      <c r="F17" s="252" t="s">
        <v>345</v>
      </c>
      <c r="G17" s="252"/>
      <c r="H17" s="252"/>
      <c r="I17" s="252"/>
      <c r="J17" s="252"/>
      <c r="K17" s="250"/>
    </row>
    <row r="18" ht="15" customHeight="1">
      <c r="B18" s="253"/>
      <c r="C18" s="254"/>
      <c r="D18" s="254"/>
      <c r="E18" s="255" t="s">
        <v>346</v>
      </c>
      <c r="F18" s="252" t="s">
        <v>347</v>
      </c>
      <c r="G18" s="252"/>
      <c r="H18" s="252"/>
      <c r="I18" s="252"/>
      <c r="J18" s="252"/>
      <c r="K18" s="250"/>
    </row>
    <row r="19" ht="15" customHeight="1">
      <c r="B19" s="253"/>
      <c r="C19" s="254"/>
      <c r="D19" s="254"/>
      <c r="E19" s="255" t="s">
        <v>348</v>
      </c>
      <c r="F19" s="252" t="s">
        <v>349</v>
      </c>
      <c r="G19" s="252"/>
      <c r="H19" s="252"/>
      <c r="I19" s="252"/>
      <c r="J19" s="252"/>
      <c r="K19" s="250"/>
    </row>
    <row r="20" ht="15" customHeight="1">
      <c r="B20" s="253"/>
      <c r="C20" s="254"/>
      <c r="D20" s="254"/>
      <c r="E20" s="255" t="s">
        <v>350</v>
      </c>
      <c r="F20" s="252" t="s">
        <v>351</v>
      </c>
      <c r="G20" s="252"/>
      <c r="H20" s="252"/>
      <c r="I20" s="252"/>
      <c r="J20" s="252"/>
      <c r="K20" s="250"/>
    </row>
    <row r="21" ht="15" customHeight="1">
      <c r="B21" s="253"/>
      <c r="C21" s="254"/>
      <c r="D21" s="254"/>
      <c r="E21" s="255" t="s">
        <v>352</v>
      </c>
      <c r="F21" s="252" t="s">
        <v>353</v>
      </c>
      <c r="G21" s="252"/>
      <c r="H21" s="252"/>
      <c r="I21" s="252"/>
      <c r="J21" s="252"/>
      <c r="K21" s="250"/>
    </row>
    <row r="22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ht="15" customHeight="1">
      <c r="B23" s="253"/>
      <c r="C23" s="252" t="s">
        <v>354</v>
      </c>
      <c r="D23" s="252"/>
      <c r="E23" s="252"/>
      <c r="F23" s="252"/>
      <c r="G23" s="252"/>
      <c r="H23" s="252"/>
      <c r="I23" s="252"/>
      <c r="J23" s="252"/>
      <c r="K23" s="250"/>
    </row>
    <row r="24" ht="15" customHeight="1">
      <c r="B24" s="253"/>
      <c r="C24" s="252" t="s">
        <v>355</v>
      </c>
      <c r="D24" s="252"/>
      <c r="E24" s="252"/>
      <c r="F24" s="252"/>
      <c r="G24" s="252"/>
      <c r="H24" s="252"/>
      <c r="I24" s="252"/>
      <c r="J24" s="252"/>
      <c r="K24" s="250"/>
    </row>
    <row r="25" ht="15" customHeight="1">
      <c r="B25" s="253"/>
      <c r="C25" s="252"/>
      <c r="D25" s="252" t="s">
        <v>356</v>
      </c>
      <c r="E25" s="252"/>
      <c r="F25" s="252"/>
      <c r="G25" s="252"/>
      <c r="H25" s="252"/>
      <c r="I25" s="252"/>
      <c r="J25" s="252"/>
      <c r="K25" s="250"/>
    </row>
    <row r="26" ht="15" customHeight="1">
      <c r="B26" s="253"/>
      <c r="C26" s="254"/>
      <c r="D26" s="252" t="s">
        <v>357</v>
      </c>
      <c r="E26" s="252"/>
      <c r="F26" s="252"/>
      <c r="G26" s="252"/>
      <c r="H26" s="252"/>
      <c r="I26" s="252"/>
      <c r="J26" s="252"/>
      <c r="K26" s="250"/>
    </row>
    <row r="27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ht="15" customHeight="1">
      <c r="B28" s="253"/>
      <c r="C28" s="254"/>
      <c r="D28" s="252" t="s">
        <v>358</v>
      </c>
      <c r="E28" s="252"/>
      <c r="F28" s="252"/>
      <c r="G28" s="252"/>
      <c r="H28" s="252"/>
      <c r="I28" s="252"/>
      <c r="J28" s="252"/>
      <c r="K28" s="250"/>
    </row>
    <row r="29" ht="15" customHeight="1">
      <c r="B29" s="253"/>
      <c r="C29" s="254"/>
      <c r="D29" s="252" t="s">
        <v>359</v>
      </c>
      <c r="E29" s="252"/>
      <c r="F29" s="252"/>
      <c r="G29" s="252"/>
      <c r="H29" s="252"/>
      <c r="I29" s="252"/>
      <c r="J29" s="252"/>
      <c r="K29" s="250"/>
    </row>
    <row r="30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ht="15" customHeight="1">
      <c r="B31" s="253"/>
      <c r="C31" s="254"/>
      <c r="D31" s="252" t="s">
        <v>360</v>
      </c>
      <c r="E31" s="252"/>
      <c r="F31" s="252"/>
      <c r="G31" s="252"/>
      <c r="H31" s="252"/>
      <c r="I31" s="252"/>
      <c r="J31" s="252"/>
      <c r="K31" s="250"/>
    </row>
    <row r="32" ht="15" customHeight="1">
      <c r="B32" s="253"/>
      <c r="C32" s="254"/>
      <c r="D32" s="252" t="s">
        <v>361</v>
      </c>
      <c r="E32" s="252"/>
      <c r="F32" s="252"/>
      <c r="G32" s="252"/>
      <c r="H32" s="252"/>
      <c r="I32" s="252"/>
      <c r="J32" s="252"/>
      <c r="K32" s="250"/>
    </row>
    <row r="33" ht="15" customHeight="1">
      <c r="B33" s="253"/>
      <c r="C33" s="254"/>
      <c r="D33" s="252" t="s">
        <v>362</v>
      </c>
      <c r="E33" s="252"/>
      <c r="F33" s="252"/>
      <c r="G33" s="252"/>
      <c r="H33" s="252"/>
      <c r="I33" s="252"/>
      <c r="J33" s="252"/>
      <c r="K33" s="250"/>
    </row>
    <row r="34" ht="15" customHeight="1">
      <c r="B34" s="253"/>
      <c r="C34" s="254"/>
      <c r="D34" s="252"/>
      <c r="E34" s="256" t="s">
        <v>105</v>
      </c>
      <c r="F34" s="252"/>
      <c r="G34" s="252" t="s">
        <v>363</v>
      </c>
      <c r="H34" s="252"/>
      <c r="I34" s="252"/>
      <c r="J34" s="252"/>
      <c r="K34" s="250"/>
    </row>
    <row r="35" ht="30.75" customHeight="1">
      <c r="B35" s="253"/>
      <c r="C35" s="254"/>
      <c r="D35" s="252"/>
      <c r="E35" s="256" t="s">
        <v>364</v>
      </c>
      <c r="F35" s="252"/>
      <c r="G35" s="252" t="s">
        <v>365</v>
      </c>
      <c r="H35" s="252"/>
      <c r="I35" s="252"/>
      <c r="J35" s="252"/>
      <c r="K35" s="250"/>
    </row>
    <row r="36" ht="15" customHeight="1">
      <c r="B36" s="253"/>
      <c r="C36" s="254"/>
      <c r="D36" s="252"/>
      <c r="E36" s="256" t="s">
        <v>53</v>
      </c>
      <c r="F36" s="252"/>
      <c r="G36" s="252" t="s">
        <v>366</v>
      </c>
      <c r="H36" s="252"/>
      <c r="I36" s="252"/>
      <c r="J36" s="252"/>
      <c r="K36" s="250"/>
    </row>
    <row r="37" ht="15" customHeight="1">
      <c r="B37" s="253"/>
      <c r="C37" s="254"/>
      <c r="D37" s="252"/>
      <c r="E37" s="256" t="s">
        <v>106</v>
      </c>
      <c r="F37" s="252"/>
      <c r="G37" s="252" t="s">
        <v>367</v>
      </c>
      <c r="H37" s="252"/>
      <c r="I37" s="252"/>
      <c r="J37" s="252"/>
      <c r="K37" s="250"/>
    </row>
    <row r="38" ht="15" customHeight="1">
      <c r="B38" s="253"/>
      <c r="C38" s="254"/>
      <c r="D38" s="252"/>
      <c r="E38" s="256" t="s">
        <v>107</v>
      </c>
      <c r="F38" s="252"/>
      <c r="G38" s="252" t="s">
        <v>368</v>
      </c>
      <c r="H38" s="252"/>
      <c r="I38" s="252"/>
      <c r="J38" s="252"/>
      <c r="K38" s="250"/>
    </row>
    <row r="39" ht="15" customHeight="1">
      <c r="B39" s="253"/>
      <c r="C39" s="254"/>
      <c r="D39" s="252"/>
      <c r="E39" s="256" t="s">
        <v>108</v>
      </c>
      <c r="F39" s="252"/>
      <c r="G39" s="252" t="s">
        <v>369</v>
      </c>
      <c r="H39" s="252"/>
      <c r="I39" s="252"/>
      <c r="J39" s="252"/>
      <c r="K39" s="250"/>
    </row>
    <row r="40" ht="15" customHeight="1">
      <c r="B40" s="253"/>
      <c r="C40" s="254"/>
      <c r="D40" s="252"/>
      <c r="E40" s="256" t="s">
        <v>370</v>
      </c>
      <c r="F40" s="252"/>
      <c r="G40" s="252" t="s">
        <v>371</v>
      </c>
      <c r="H40" s="252"/>
      <c r="I40" s="252"/>
      <c r="J40" s="252"/>
      <c r="K40" s="250"/>
    </row>
    <row r="41" ht="15" customHeight="1">
      <c r="B41" s="253"/>
      <c r="C41" s="254"/>
      <c r="D41" s="252"/>
      <c r="E41" s="256"/>
      <c r="F41" s="252"/>
      <c r="G41" s="252" t="s">
        <v>372</v>
      </c>
      <c r="H41" s="252"/>
      <c r="I41" s="252"/>
      <c r="J41" s="252"/>
      <c r="K41" s="250"/>
    </row>
    <row r="42" ht="15" customHeight="1">
      <c r="B42" s="253"/>
      <c r="C42" s="254"/>
      <c r="D42" s="252"/>
      <c r="E42" s="256" t="s">
        <v>373</v>
      </c>
      <c r="F42" s="252"/>
      <c r="G42" s="252" t="s">
        <v>374</v>
      </c>
      <c r="H42" s="252"/>
      <c r="I42" s="252"/>
      <c r="J42" s="252"/>
      <c r="K42" s="250"/>
    </row>
    <row r="43" ht="15" customHeight="1">
      <c r="B43" s="253"/>
      <c r="C43" s="254"/>
      <c r="D43" s="252"/>
      <c r="E43" s="256" t="s">
        <v>110</v>
      </c>
      <c r="F43" s="252"/>
      <c r="G43" s="252" t="s">
        <v>375</v>
      </c>
      <c r="H43" s="252"/>
      <c r="I43" s="252"/>
      <c r="J43" s="252"/>
      <c r="K43" s="250"/>
    </row>
    <row r="44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ht="15" customHeight="1">
      <c r="B45" s="253"/>
      <c r="C45" s="254"/>
      <c r="D45" s="252" t="s">
        <v>376</v>
      </c>
      <c r="E45" s="252"/>
      <c r="F45" s="252"/>
      <c r="G45" s="252"/>
      <c r="H45" s="252"/>
      <c r="I45" s="252"/>
      <c r="J45" s="252"/>
      <c r="K45" s="250"/>
    </row>
    <row r="46" ht="15" customHeight="1">
      <c r="B46" s="253"/>
      <c r="C46" s="254"/>
      <c r="D46" s="254"/>
      <c r="E46" s="252" t="s">
        <v>377</v>
      </c>
      <c r="F46" s="252"/>
      <c r="G46" s="252"/>
      <c r="H46" s="252"/>
      <c r="I46" s="252"/>
      <c r="J46" s="252"/>
      <c r="K46" s="250"/>
    </row>
    <row r="47" ht="15" customHeight="1">
      <c r="B47" s="253"/>
      <c r="C47" s="254"/>
      <c r="D47" s="254"/>
      <c r="E47" s="252" t="s">
        <v>378</v>
      </c>
      <c r="F47" s="252"/>
      <c r="G47" s="252"/>
      <c r="H47" s="252"/>
      <c r="I47" s="252"/>
      <c r="J47" s="252"/>
      <c r="K47" s="250"/>
    </row>
    <row r="48" ht="15" customHeight="1">
      <c r="B48" s="253"/>
      <c r="C48" s="254"/>
      <c r="D48" s="254"/>
      <c r="E48" s="252" t="s">
        <v>379</v>
      </c>
      <c r="F48" s="252"/>
      <c r="G48" s="252"/>
      <c r="H48" s="252"/>
      <c r="I48" s="252"/>
      <c r="J48" s="252"/>
      <c r="K48" s="250"/>
    </row>
    <row r="49" ht="15" customHeight="1">
      <c r="B49" s="253"/>
      <c r="C49" s="254"/>
      <c r="D49" s="252" t="s">
        <v>380</v>
      </c>
      <c r="E49" s="252"/>
      <c r="F49" s="252"/>
      <c r="G49" s="252"/>
      <c r="H49" s="252"/>
      <c r="I49" s="252"/>
      <c r="J49" s="252"/>
      <c r="K49" s="250"/>
    </row>
    <row r="50" ht="25.5" customHeight="1">
      <c r="B50" s="248"/>
      <c r="C50" s="249" t="s">
        <v>381</v>
      </c>
      <c r="D50" s="249"/>
      <c r="E50" s="249"/>
      <c r="F50" s="249"/>
      <c r="G50" s="249"/>
      <c r="H50" s="249"/>
      <c r="I50" s="249"/>
      <c r="J50" s="249"/>
      <c r="K50" s="250"/>
    </row>
    <row r="51" ht="5.25" customHeight="1">
      <c r="B51" s="248"/>
      <c r="C51" s="251"/>
      <c r="D51" s="251"/>
      <c r="E51" s="251"/>
      <c r="F51" s="251"/>
      <c r="G51" s="251"/>
      <c r="H51" s="251"/>
      <c r="I51" s="251"/>
      <c r="J51" s="251"/>
      <c r="K51" s="250"/>
    </row>
    <row r="52" ht="15" customHeight="1">
      <c r="B52" s="248"/>
      <c r="C52" s="252" t="s">
        <v>382</v>
      </c>
      <c r="D52" s="252"/>
      <c r="E52" s="252"/>
      <c r="F52" s="252"/>
      <c r="G52" s="252"/>
      <c r="H52" s="252"/>
      <c r="I52" s="252"/>
      <c r="J52" s="252"/>
      <c r="K52" s="250"/>
    </row>
    <row r="53" ht="15" customHeight="1">
      <c r="B53" s="248"/>
      <c r="C53" s="252" t="s">
        <v>383</v>
      </c>
      <c r="D53" s="252"/>
      <c r="E53" s="252"/>
      <c r="F53" s="252"/>
      <c r="G53" s="252"/>
      <c r="H53" s="252"/>
      <c r="I53" s="252"/>
      <c r="J53" s="252"/>
      <c r="K53" s="250"/>
    </row>
    <row r="54" ht="12.75" customHeight="1">
      <c r="B54" s="248"/>
      <c r="C54" s="252"/>
      <c r="D54" s="252"/>
      <c r="E54" s="252"/>
      <c r="F54" s="252"/>
      <c r="G54" s="252"/>
      <c r="H54" s="252"/>
      <c r="I54" s="252"/>
      <c r="J54" s="252"/>
      <c r="K54" s="250"/>
    </row>
    <row r="55" ht="15" customHeight="1">
      <c r="B55" s="248"/>
      <c r="C55" s="252" t="s">
        <v>384</v>
      </c>
      <c r="D55" s="252"/>
      <c r="E55" s="252"/>
      <c r="F55" s="252"/>
      <c r="G55" s="252"/>
      <c r="H55" s="252"/>
      <c r="I55" s="252"/>
      <c r="J55" s="252"/>
      <c r="K55" s="250"/>
    </row>
    <row r="56" ht="15" customHeight="1">
      <c r="B56" s="248"/>
      <c r="C56" s="254"/>
      <c r="D56" s="252" t="s">
        <v>385</v>
      </c>
      <c r="E56" s="252"/>
      <c r="F56" s="252"/>
      <c r="G56" s="252"/>
      <c r="H56" s="252"/>
      <c r="I56" s="252"/>
      <c r="J56" s="252"/>
      <c r="K56" s="250"/>
    </row>
    <row r="57" ht="15" customHeight="1">
      <c r="B57" s="248"/>
      <c r="C57" s="254"/>
      <c r="D57" s="252" t="s">
        <v>386</v>
      </c>
      <c r="E57" s="252"/>
      <c r="F57" s="252"/>
      <c r="G57" s="252"/>
      <c r="H57" s="252"/>
      <c r="I57" s="252"/>
      <c r="J57" s="252"/>
      <c r="K57" s="250"/>
    </row>
    <row r="58" ht="15" customHeight="1">
      <c r="B58" s="248"/>
      <c r="C58" s="254"/>
      <c r="D58" s="252" t="s">
        <v>387</v>
      </c>
      <c r="E58" s="252"/>
      <c r="F58" s="252"/>
      <c r="G58" s="252"/>
      <c r="H58" s="252"/>
      <c r="I58" s="252"/>
      <c r="J58" s="252"/>
      <c r="K58" s="250"/>
    </row>
    <row r="59" ht="15" customHeight="1">
      <c r="B59" s="248"/>
      <c r="C59" s="254"/>
      <c r="D59" s="252" t="s">
        <v>388</v>
      </c>
      <c r="E59" s="252"/>
      <c r="F59" s="252"/>
      <c r="G59" s="252"/>
      <c r="H59" s="252"/>
      <c r="I59" s="252"/>
      <c r="J59" s="252"/>
      <c r="K59" s="250"/>
    </row>
    <row r="60" ht="15" customHeight="1">
      <c r="B60" s="248"/>
      <c r="C60" s="254"/>
      <c r="D60" s="257" t="s">
        <v>389</v>
      </c>
      <c r="E60" s="257"/>
      <c r="F60" s="257"/>
      <c r="G60" s="257"/>
      <c r="H60" s="257"/>
      <c r="I60" s="257"/>
      <c r="J60" s="257"/>
      <c r="K60" s="250"/>
    </row>
    <row r="61" ht="15" customHeight="1">
      <c r="B61" s="248"/>
      <c r="C61" s="254"/>
      <c r="D61" s="252" t="s">
        <v>390</v>
      </c>
      <c r="E61" s="252"/>
      <c r="F61" s="252"/>
      <c r="G61" s="252"/>
      <c r="H61" s="252"/>
      <c r="I61" s="252"/>
      <c r="J61" s="252"/>
      <c r="K61" s="250"/>
    </row>
    <row r="62" ht="12.75" customHeight="1">
      <c r="B62" s="248"/>
      <c r="C62" s="254"/>
      <c r="D62" s="254"/>
      <c r="E62" s="258"/>
      <c r="F62" s="254"/>
      <c r="G62" s="254"/>
      <c r="H62" s="254"/>
      <c r="I62" s="254"/>
      <c r="J62" s="254"/>
      <c r="K62" s="250"/>
    </row>
    <row r="63" ht="15" customHeight="1">
      <c r="B63" s="248"/>
      <c r="C63" s="254"/>
      <c r="D63" s="252" t="s">
        <v>391</v>
      </c>
      <c r="E63" s="252"/>
      <c r="F63" s="252"/>
      <c r="G63" s="252"/>
      <c r="H63" s="252"/>
      <c r="I63" s="252"/>
      <c r="J63" s="252"/>
      <c r="K63" s="250"/>
    </row>
    <row r="64" ht="15" customHeight="1">
      <c r="B64" s="248"/>
      <c r="C64" s="254"/>
      <c r="D64" s="257" t="s">
        <v>392</v>
      </c>
      <c r="E64" s="257"/>
      <c r="F64" s="257"/>
      <c r="G64" s="257"/>
      <c r="H64" s="257"/>
      <c r="I64" s="257"/>
      <c r="J64" s="257"/>
      <c r="K64" s="250"/>
    </row>
    <row r="65" ht="15" customHeight="1">
      <c r="B65" s="248"/>
      <c r="C65" s="254"/>
      <c r="D65" s="252" t="s">
        <v>393</v>
      </c>
      <c r="E65" s="252"/>
      <c r="F65" s="252"/>
      <c r="G65" s="252"/>
      <c r="H65" s="252"/>
      <c r="I65" s="252"/>
      <c r="J65" s="252"/>
      <c r="K65" s="250"/>
    </row>
    <row r="66" ht="15" customHeight="1">
      <c r="B66" s="248"/>
      <c r="C66" s="254"/>
      <c r="D66" s="252" t="s">
        <v>394</v>
      </c>
      <c r="E66" s="252"/>
      <c r="F66" s="252"/>
      <c r="G66" s="252"/>
      <c r="H66" s="252"/>
      <c r="I66" s="252"/>
      <c r="J66" s="252"/>
      <c r="K66" s="250"/>
    </row>
    <row r="67" ht="15" customHeight="1">
      <c r="B67" s="248"/>
      <c r="C67" s="254"/>
      <c r="D67" s="252" t="s">
        <v>395</v>
      </c>
      <c r="E67" s="252"/>
      <c r="F67" s="252"/>
      <c r="G67" s="252"/>
      <c r="H67" s="252"/>
      <c r="I67" s="252"/>
      <c r="J67" s="252"/>
      <c r="K67" s="250"/>
    </row>
    <row r="68" ht="15" customHeight="1">
      <c r="B68" s="248"/>
      <c r="C68" s="254"/>
      <c r="D68" s="252" t="s">
        <v>396</v>
      </c>
      <c r="E68" s="252"/>
      <c r="F68" s="252"/>
      <c r="G68" s="252"/>
      <c r="H68" s="252"/>
      <c r="I68" s="252"/>
      <c r="J68" s="252"/>
      <c r="K68" s="250"/>
    </row>
    <row r="69" ht="12.75" customHeight="1">
      <c r="B69" s="259"/>
      <c r="C69" s="260"/>
      <c r="D69" s="260"/>
      <c r="E69" s="260"/>
      <c r="F69" s="260"/>
      <c r="G69" s="260"/>
      <c r="H69" s="260"/>
      <c r="I69" s="260"/>
      <c r="J69" s="260"/>
      <c r="K69" s="261"/>
    </row>
    <row r="70" ht="18.75" customHeight="1">
      <c r="B70" s="262"/>
      <c r="C70" s="262"/>
      <c r="D70" s="262"/>
      <c r="E70" s="262"/>
      <c r="F70" s="262"/>
      <c r="G70" s="262"/>
      <c r="H70" s="262"/>
      <c r="I70" s="262"/>
      <c r="J70" s="262"/>
      <c r="K70" s="263"/>
    </row>
    <row r="71" ht="18.75" customHeight="1">
      <c r="B71" s="263"/>
      <c r="C71" s="263"/>
      <c r="D71" s="263"/>
      <c r="E71" s="263"/>
      <c r="F71" s="263"/>
      <c r="G71" s="263"/>
      <c r="H71" s="263"/>
      <c r="I71" s="263"/>
      <c r="J71" s="263"/>
      <c r="K71" s="263"/>
    </row>
    <row r="72" ht="7.5" customHeight="1">
      <c r="B72" s="264"/>
      <c r="C72" s="265"/>
      <c r="D72" s="265"/>
      <c r="E72" s="265"/>
      <c r="F72" s="265"/>
      <c r="G72" s="265"/>
      <c r="H72" s="265"/>
      <c r="I72" s="265"/>
      <c r="J72" s="265"/>
      <c r="K72" s="266"/>
    </row>
    <row r="73" ht="45" customHeight="1">
      <c r="B73" s="267"/>
      <c r="C73" s="268" t="s">
        <v>93</v>
      </c>
      <c r="D73" s="268"/>
      <c r="E73" s="268"/>
      <c r="F73" s="268"/>
      <c r="G73" s="268"/>
      <c r="H73" s="268"/>
      <c r="I73" s="268"/>
      <c r="J73" s="268"/>
      <c r="K73" s="269"/>
    </row>
    <row r="74" ht="17.25" customHeight="1">
      <c r="B74" s="267"/>
      <c r="C74" s="270" t="s">
        <v>397</v>
      </c>
      <c r="D74" s="270"/>
      <c r="E74" s="270"/>
      <c r="F74" s="270" t="s">
        <v>398</v>
      </c>
      <c r="G74" s="271"/>
      <c r="H74" s="270" t="s">
        <v>106</v>
      </c>
      <c r="I74" s="270" t="s">
        <v>57</v>
      </c>
      <c r="J74" s="270" t="s">
        <v>399</v>
      </c>
      <c r="K74" s="269"/>
    </row>
    <row r="75" ht="17.25" customHeight="1">
      <c r="B75" s="267"/>
      <c r="C75" s="272" t="s">
        <v>400</v>
      </c>
      <c r="D75" s="272"/>
      <c r="E75" s="272"/>
      <c r="F75" s="273" t="s">
        <v>401</v>
      </c>
      <c r="G75" s="274"/>
      <c r="H75" s="272"/>
      <c r="I75" s="272"/>
      <c r="J75" s="272" t="s">
        <v>402</v>
      </c>
      <c r="K75" s="269"/>
    </row>
    <row r="76" ht="5.25" customHeight="1">
      <c r="B76" s="267"/>
      <c r="C76" s="275"/>
      <c r="D76" s="275"/>
      <c r="E76" s="275"/>
      <c r="F76" s="275"/>
      <c r="G76" s="276"/>
      <c r="H76" s="275"/>
      <c r="I76" s="275"/>
      <c r="J76" s="275"/>
      <c r="K76" s="269"/>
    </row>
    <row r="77" ht="15" customHeight="1">
      <c r="B77" s="267"/>
      <c r="C77" s="256" t="s">
        <v>53</v>
      </c>
      <c r="D77" s="275"/>
      <c r="E77" s="275"/>
      <c r="F77" s="277" t="s">
        <v>403</v>
      </c>
      <c r="G77" s="276"/>
      <c r="H77" s="256" t="s">
        <v>404</v>
      </c>
      <c r="I77" s="256" t="s">
        <v>405</v>
      </c>
      <c r="J77" s="256">
        <v>20</v>
      </c>
      <c r="K77" s="269"/>
    </row>
    <row r="78" ht="15" customHeight="1">
      <c r="B78" s="267"/>
      <c r="C78" s="256" t="s">
        <v>406</v>
      </c>
      <c r="D78" s="256"/>
      <c r="E78" s="256"/>
      <c r="F78" s="277" t="s">
        <v>403</v>
      </c>
      <c r="G78" s="276"/>
      <c r="H78" s="256" t="s">
        <v>407</v>
      </c>
      <c r="I78" s="256" t="s">
        <v>405</v>
      </c>
      <c r="J78" s="256">
        <v>120</v>
      </c>
      <c r="K78" s="269"/>
    </row>
    <row r="79" ht="15" customHeight="1">
      <c r="B79" s="278"/>
      <c r="C79" s="256" t="s">
        <v>408</v>
      </c>
      <c r="D79" s="256"/>
      <c r="E79" s="256"/>
      <c r="F79" s="277" t="s">
        <v>409</v>
      </c>
      <c r="G79" s="276"/>
      <c r="H79" s="256" t="s">
        <v>410</v>
      </c>
      <c r="I79" s="256" t="s">
        <v>405</v>
      </c>
      <c r="J79" s="256">
        <v>50</v>
      </c>
      <c r="K79" s="269"/>
    </row>
    <row r="80" ht="15" customHeight="1">
      <c r="B80" s="278"/>
      <c r="C80" s="256" t="s">
        <v>411</v>
      </c>
      <c r="D80" s="256"/>
      <c r="E80" s="256"/>
      <c r="F80" s="277" t="s">
        <v>403</v>
      </c>
      <c r="G80" s="276"/>
      <c r="H80" s="256" t="s">
        <v>412</v>
      </c>
      <c r="I80" s="256" t="s">
        <v>413</v>
      </c>
      <c r="J80" s="256"/>
      <c r="K80" s="269"/>
    </row>
    <row r="81" ht="15" customHeight="1">
      <c r="B81" s="278"/>
      <c r="C81" s="279" t="s">
        <v>414</v>
      </c>
      <c r="D81" s="279"/>
      <c r="E81" s="279"/>
      <c r="F81" s="280" t="s">
        <v>409</v>
      </c>
      <c r="G81" s="279"/>
      <c r="H81" s="279" t="s">
        <v>415</v>
      </c>
      <c r="I81" s="279" t="s">
        <v>405</v>
      </c>
      <c r="J81" s="279">
        <v>15</v>
      </c>
      <c r="K81" s="269"/>
    </row>
    <row r="82" ht="15" customHeight="1">
      <c r="B82" s="278"/>
      <c r="C82" s="279" t="s">
        <v>416</v>
      </c>
      <c r="D82" s="279"/>
      <c r="E82" s="279"/>
      <c r="F82" s="280" t="s">
        <v>409</v>
      </c>
      <c r="G82" s="279"/>
      <c r="H82" s="279" t="s">
        <v>417</v>
      </c>
      <c r="I82" s="279" t="s">
        <v>405</v>
      </c>
      <c r="J82" s="279">
        <v>15</v>
      </c>
      <c r="K82" s="269"/>
    </row>
    <row r="83" ht="15" customHeight="1">
      <c r="B83" s="278"/>
      <c r="C83" s="279" t="s">
        <v>418</v>
      </c>
      <c r="D83" s="279"/>
      <c r="E83" s="279"/>
      <c r="F83" s="280" t="s">
        <v>409</v>
      </c>
      <c r="G83" s="279"/>
      <c r="H83" s="279" t="s">
        <v>419</v>
      </c>
      <c r="I83" s="279" t="s">
        <v>405</v>
      </c>
      <c r="J83" s="279">
        <v>20</v>
      </c>
      <c r="K83" s="269"/>
    </row>
    <row r="84" ht="15" customHeight="1">
      <c r="B84" s="278"/>
      <c r="C84" s="279" t="s">
        <v>420</v>
      </c>
      <c r="D84" s="279"/>
      <c r="E84" s="279"/>
      <c r="F84" s="280" t="s">
        <v>409</v>
      </c>
      <c r="G84" s="279"/>
      <c r="H84" s="279" t="s">
        <v>421</v>
      </c>
      <c r="I84" s="279" t="s">
        <v>405</v>
      </c>
      <c r="J84" s="279">
        <v>20</v>
      </c>
      <c r="K84" s="269"/>
    </row>
    <row r="85" ht="15" customHeight="1">
      <c r="B85" s="278"/>
      <c r="C85" s="256" t="s">
        <v>422</v>
      </c>
      <c r="D85" s="256"/>
      <c r="E85" s="256"/>
      <c r="F85" s="277" t="s">
        <v>409</v>
      </c>
      <c r="G85" s="276"/>
      <c r="H85" s="256" t="s">
        <v>423</v>
      </c>
      <c r="I85" s="256" t="s">
        <v>405</v>
      </c>
      <c r="J85" s="256">
        <v>50</v>
      </c>
      <c r="K85" s="269"/>
    </row>
    <row r="86" ht="15" customHeight="1">
      <c r="B86" s="278"/>
      <c r="C86" s="256" t="s">
        <v>424</v>
      </c>
      <c r="D86" s="256"/>
      <c r="E86" s="256"/>
      <c r="F86" s="277" t="s">
        <v>409</v>
      </c>
      <c r="G86" s="276"/>
      <c r="H86" s="256" t="s">
        <v>425</v>
      </c>
      <c r="I86" s="256" t="s">
        <v>405</v>
      </c>
      <c r="J86" s="256">
        <v>20</v>
      </c>
      <c r="K86" s="269"/>
    </row>
    <row r="87" ht="15" customHeight="1">
      <c r="B87" s="278"/>
      <c r="C87" s="256" t="s">
        <v>426</v>
      </c>
      <c r="D87" s="256"/>
      <c r="E87" s="256"/>
      <c r="F87" s="277" t="s">
        <v>409</v>
      </c>
      <c r="G87" s="276"/>
      <c r="H87" s="256" t="s">
        <v>427</v>
      </c>
      <c r="I87" s="256" t="s">
        <v>405</v>
      </c>
      <c r="J87" s="256">
        <v>20</v>
      </c>
      <c r="K87" s="269"/>
    </row>
    <row r="88" ht="15" customHeight="1">
      <c r="B88" s="278"/>
      <c r="C88" s="256" t="s">
        <v>428</v>
      </c>
      <c r="D88" s="256"/>
      <c r="E88" s="256"/>
      <c r="F88" s="277" t="s">
        <v>409</v>
      </c>
      <c r="G88" s="276"/>
      <c r="H88" s="256" t="s">
        <v>429</v>
      </c>
      <c r="I88" s="256" t="s">
        <v>405</v>
      </c>
      <c r="J88" s="256">
        <v>50</v>
      </c>
      <c r="K88" s="269"/>
    </row>
    <row r="89" ht="15" customHeight="1">
      <c r="B89" s="278"/>
      <c r="C89" s="256" t="s">
        <v>430</v>
      </c>
      <c r="D89" s="256"/>
      <c r="E89" s="256"/>
      <c r="F89" s="277" t="s">
        <v>409</v>
      </c>
      <c r="G89" s="276"/>
      <c r="H89" s="256" t="s">
        <v>430</v>
      </c>
      <c r="I89" s="256" t="s">
        <v>405</v>
      </c>
      <c r="J89" s="256">
        <v>50</v>
      </c>
      <c r="K89" s="269"/>
    </row>
    <row r="90" ht="15" customHeight="1">
      <c r="B90" s="278"/>
      <c r="C90" s="256" t="s">
        <v>111</v>
      </c>
      <c r="D90" s="256"/>
      <c r="E90" s="256"/>
      <c r="F90" s="277" t="s">
        <v>409</v>
      </c>
      <c r="G90" s="276"/>
      <c r="H90" s="256" t="s">
        <v>431</v>
      </c>
      <c r="I90" s="256" t="s">
        <v>405</v>
      </c>
      <c r="J90" s="256">
        <v>255</v>
      </c>
      <c r="K90" s="269"/>
    </row>
    <row r="91" ht="15" customHeight="1">
      <c r="B91" s="278"/>
      <c r="C91" s="256" t="s">
        <v>432</v>
      </c>
      <c r="D91" s="256"/>
      <c r="E91" s="256"/>
      <c r="F91" s="277" t="s">
        <v>403</v>
      </c>
      <c r="G91" s="276"/>
      <c r="H91" s="256" t="s">
        <v>433</v>
      </c>
      <c r="I91" s="256" t="s">
        <v>434</v>
      </c>
      <c r="J91" s="256"/>
      <c r="K91" s="269"/>
    </row>
    <row r="92" ht="15" customHeight="1">
      <c r="B92" s="278"/>
      <c r="C92" s="256" t="s">
        <v>435</v>
      </c>
      <c r="D92" s="256"/>
      <c r="E92" s="256"/>
      <c r="F92" s="277" t="s">
        <v>403</v>
      </c>
      <c r="G92" s="276"/>
      <c r="H92" s="256" t="s">
        <v>436</v>
      </c>
      <c r="I92" s="256" t="s">
        <v>437</v>
      </c>
      <c r="J92" s="256"/>
      <c r="K92" s="269"/>
    </row>
    <row r="93" ht="15" customHeight="1">
      <c r="B93" s="278"/>
      <c r="C93" s="256" t="s">
        <v>438</v>
      </c>
      <c r="D93" s="256"/>
      <c r="E93" s="256"/>
      <c r="F93" s="277" t="s">
        <v>403</v>
      </c>
      <c r="G93" s="276"/>
      <c r="H93" s="256" t="s">
        <v>438</v>
      </c>
      <c r="I93" s="256" t="s">
        <v>437</v>
      </c>
      <c r="J93" s="256"/>
      <c r="K93" s="269"/>
    </row>
    <row r="94" ht="15" customHeight="1">
      <c r="B94" s="278"/>
      <c r="C94" s="256" t="s">
        <v>38</v>
      </c>
      <c r="D94" s="256"/>
      <c r="E94" s="256"/>
      <c r="F94" s="277" t="s">
        <v>403</v>
      </c>
      <c r="G94" s="276"/>
      <c r="H94" s="256" t="s">
        <v>439</v>
      </c>
      <c r="I94" s="256" t="s">
        <v>437</v>
      </c>
      <c r="J94" s="256"/>
      <c r="K94" s="269"/>
    </row>
    <row r="95" ht="15" customHeight="1">
      <c r="B95" s="278"/>
      <c r="C95" s="256" t="s">
        <v>48</v>
      </c>
      <c r="D95" s="256"/>
      <c r="E95" s="256"/>
      <c r="F95" s="277" t="s">
        <v>403</v>
      </c>
      <c r="G95" s="276"/>
      <c r="H95" s="256" t="s">
        <v>440</v>
      </c>
      <c r="I95" s="256" t="s">
        <v>437</v>
      </c>
      <c r="J95" s="256"/>
      <c r="K95" s="269"/>
    </row>
    <row r="96" ht="15" customHeight="1">
      <c r="B96" s="281"/>
      <c r="C96" s="282"/>
      <c r="D96" s="282"/>
      <c r="E96" s="282"/>
      <c r="F96" s="282"/>
      <c r="G96" s="282"/>
      <c r="H96" s="282"/>
      <c r="I96" s="282"/>
      <c r="J96" s="282"/>
      <c r="K96" s="283"/>
    </row>
    <row r="97" ht="18.75" customHeight="1">
      <c r="B97" s="284"/>
      <c r="C97" s="285"/>
      <c r="D97" s="285"/>
      <c r="E97" s="285"/>
      <c r="F97" s="285"/>
      <c r="G97" s="285"/>
      <c r="H97" s="285"/>
      <c r="I97" s="285"/>
      <c r="J97" s="285"/>
      <c r="K97" s="284"/>
    </row>
    <row r="98" ht="18.75" customHeight="1">
      <c r="B98" s="263"/>
      <c r="C98" s="263"/>
      <c r="D98" s="263"/>
      <c r="E98" s="263"/>
      <c r="F98" s="263"/>
      <c r="G98" s="263"/>
      <c r="H98" s="263"/>
      <c r="I98" s="263"/>
      <c r="J98" s="263"/>
      <c r="K98" s="263"/>
    </row>
    <row r="99" ht="7.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6"/>
    </row>
    <row r="100" ht="45" customHeight="1">
      <c r="B100" s="267"/>
      <c r="C100" s="268" t="s">
        <v>441</v>
      </c>
      <c r="D100" s="268"/>
      <c r="E100" s="268"/>
      <c r="F100" s="268"/>
      <c r="G100" s="268"/>
      <c r="H100" s="268"/>
      <c r="I100" s="268"/>
      <c r="J100" s="268"/>
      <c r="K100" s="269"/>
    </row>
    <row r="101" ht="17.25" customHeight="1">
      <c r="B101" s="267"/>
      <c r="C101" s="270" t="s">
        <v>397</v>
      </c>
      <c r="D101" s="270"/>
      <c r="E101" s="270"/>
      <c r="F101" s="270" t="s">
        <v>398</v>
      </c>
      <c r="G101" s="271"/>
      <c r="H101" s="270" t="s">
        <v>106</v>
      </c>
      <c r="I101" s="270" t="s">
        <v>57</v>
      </c>
      <c r="J101" s="270" t="s">
        <v>399</v>
      </c>
      <c r="K101" s="269"/>
    </row>
    <row r="102" ht="17.25" customHeight="1">
      <c r="B102" s="267"/>
      <c r="C102" s="272" t="s">
        <v>400</v>
      </c>
      <c r="D102" s="272"/>
      <c r="E102" s="272"/>
      <c r="F102" s="273" t="s">
        <v>401</v>
      </c>
      <c r="G102" s="274"/>
      <c r="H102" s="272"/>
      <c r="I102" s="272"/>
      <c r="J102" s="272" t="s">
        <v>402</v>
      </c>
      <c r="K102" s="269"/>
    </row>
    <row r="103" ht="5.25" customHeight="1">
      <c r="B103" s="267"/>
      <c r="C103" s="270"/>
      <c r="D103" s="270"/>
      <c r="E103" s="270"/>
      <c r="F103" s="270"/>
      <c r="G103" s="286"/>
      <c r="H103" s="270"/>
      <c r="I103" s="270"/>
      <c r="J103" s="270"/>
      <c r="K103" s="269"/>
    </row>
    <row r="104" ht="15" customHeight="1">
      <c r="B104" s="267"/>
      <c r="C104" s="256" t="s">
        <v>53</v>
      </c>
      <c r="D104" s="275"/>
      <c r="E104" s="275"/>
      <c r="F104" s="277" t="s">
        <v>403</v>
      </c>
      <c r="G104" s="286"/>
      <c r="H104" s="256" t="s">
        <v>442</v>
      </c>
      <c r="I104" s="256" t="s">
        <v>405</v>
      </c>
      <c r="J104" s="256">
        <v>20</v>
      </c>
      <c r="K104" s="269"/>
    </row>
    <row r="105" ht="15" customHeight="1">
      <c r="B105" s="267"/>
      <c r="C105" s="256" t="s">
        <v>406</v>
      </c>
      <c r="D105" s="256"/>
      <c r="E105" s="256"/>
      <c r="F105" s="277" t="s">
        <v>403</v>
      </c>
      <c r="G105" s="256"/>
      <c r="H105" s="256" t="s">
        <v>442</v>
      </c>
      <c r="I105" s="256" t="s">
        <v>405</v>
      </c>
      <c r="J105" s="256">
        <v>120</v>
      </c>
      <c r="K105" s="269"/>
    </row>
    <row r="106" ht="15" customHeight="1">
      <c r="B106" s="278"/>
      <c r="C106" s="256" t="s">
        <v>408</v>
      </c>
      <c r="D106" s="256"/>
      <c r="E106" s="256"/>
      <c r="F106" s="277" t="s">
        <v>409</v>
      </c>
      <c r="G106" s="256"/>
      <c r="H106" s="256" t="s">
        <v>442</v>
      </c>
      <c r="I106" s="256" t="s">
        <v>405</v>
      </c>
      <c r="J106" s="256">
        <v>50</v>
      </c>
      <c r="K106" s="269"/>
    </row>
    <row r="107" ht="15" customHeight="1">
      <c r="B107" s="278"/>
      <c r="C107" s="256" t="s">
        <v>411</v>
      </c>
      <c r="D107" s="256"/>
      <c r="E107" s="256"/>
      <c r="F107" s="277" t="s">
        <v>403</v>
      </c>
      <c r="G107" s="256"/>
      <c r="H107" s="256" t="s">
        <v>442</v>
      </c>
      <c r="I107" s="256" t="s">
        <v>413</v>
      </c>
      <c r="J107" s="256"/>
      <c r="K107" s="269"/>
    </row>
    <row r="108" ht="15" customHeight="1">
      <c r="B108" s="278"/>
      <c r="C108" s="256" t="s">
        <v>422</v>
      </c>
      <c r="D108" s="256"/>
      <c r="E108" s="256"/>
      <c r="F108" s="277" t="s">
        <v>409</v>
      </c>
      <c r="G108" s="256"/>
      <c r="H108" s="256" t="s">
        <v>442</v>
      </c>
      <c r="I108" s="256" t="s">
        <v>405</v>
      </c>
      <c r="J108" s="256">
        <v>50</v>
      </c>
      <c r="K108" s="269"/>
    </row>
    <row r="109" ht="15" customHeight="1">
      <c r="B109" s="278"/>
      <c r="C109" s="256" t="s">
        <v>430</v>
      </c>
      <c r="D109" s="256"/>
      <c r="E109" s="256"/>
      <c r="F109" s="277" t="s">
        <v>409</v>
      </c>
      <c r="G109" s="256"/>
      <c r="H109" s="256" t="s">
        <v>442</v>
      </c>
      <c r="I109" s="256" t="s">
        <v>405</v>
      </c>
      <c r="J109" s="256">
        <v>50</v>
      </c>
      <c r="K109" s="269"/>
    </row>
    <row r="110" ht="15" customHeight="1">
      <c r="B110" s="278"/>
      <c r="C110" s="256" t="s">
        <v>428</v>
      </c>
      <c r="D110" s="256"/>
      <c r="E110" s="256"/>
      <c r="F110" s="277" t="s">
        <v>409</v>
      </c>
      <c r="G110" s="256"/>
      <c r="H110" s="256" t="s">
        <v>442</v>
      </c>
      <c r="I110" s="256" t="s">
        <v>405</v>
      </c>
      <c r="J110" s="256">
        <v>50</v>
      </c>
      <c r="K110" s="269"/>
    </row>
    <row r="111" ht="15" customHeight="1">
      <c r="B111" s="278"/>
      <c r="C111" s="256" t="s">
        <v>53</v>
      </c>
      <c r="D111" s="256"/>
      <c r="E111" s="256"/>
      <c r="F111" s="277" t="s">
        <v>403</v>
      </c>
      <c r="G111" s="256"/>
      <c r="H111" s="256" t="s">
        <v>443</v>
      </c>
      <c r="I111" s="256" t="s">
        <v>405</v>
      </c>
      <c r="J111" s="256">
        <v>20</v>
      </c>
      <c r="K111" s="269"/>
    </row>
    <row r="112" ht="15" customHeight="1">
      <c r="B112" s="278"/>
      <c r="C112" s="256" t="s">
        <v>444</v>
      </c>
      <c r="D112" s="256"/>
      <c r="E112" s="256"/>
      <c r="F112" s="277" t="s">
        <v>403</v>
      </c>
      <c r="G112" s="256"/>
      <c r="H112" s="256" t="s">
        <v>445</v>
      </c>
      <c r="I112" s="256" t="s">
        <v>405</v>
      </c>
      <c r="J112" s="256">
        <v>120</v>
      </c>
      <c r="K112" s="269"/>
    </row>
    <row r="113" ht="15" customHeight="1">
      <c r="B113" s="278"/>
      <c r="C113" s="256" t="s">
        <v>38</v>
      </c>
      <c r="D113" s="256"/>
      <c r="E113" s="256"/>
      <c r="F113" s="277" t="s">
        <v>403</v>
      </c>
      <c r="G113" s="256"/>
      <c r="H113" s="256" t="s">
        <v>446</v>
      </c>
      <c r="I113" s="256" t="s">
        <v>437</v>
      </c>
      <c r="J113" s="256"/>
      <c r="K113" s="269"/>
    </row>
    <row r="114" ht="15" customHeight="1">
      <c r="B114" s="278"/>
      <c r="C114" s="256" t="s">
        <v>48</v>
      </c>
      <c r="D114" s="256"/>
      <c r="E114" s="256"/>
      <c r="F114" s="277" t="s">
        <v>403</v>
      </c>
      <c r="G114" s="256"/>
      <c r="H114" s="256" t="s">
        <v>447</v>
      </c>
      <c r="I114" s="256" t="s">
        <v>437</v>
      </c>
      <c r="J114" s="256"/>
      <c r="K114" s="269"/>
    </row>
    <row r="115" ht="15" customHeight="1">
      <c r="B115" s="278"/>
      <c r="C115" s="256" t="s">
        <v>57</v>
      </c>
      <c r="D115" s="256"/>
      <c r="E115" s="256"/>
      <c r="F115" s="277" t="s">
        <v>403</v>
      </c>
      <c r="G115" s="256"/>
      <c r="H115" s="256" t="s">
        <v>448</v>
      </c>
      <c r="I115" s="256" t="s">
        <v>449</v>
      </c>
      <c r="J115" s="256"/>
      <c r="K115" s="269"/>
    </row>
    <row r="116" ht="15" customHeight="1">
      <c r="B116" s="281"/>
      <c r="C116" s="287"/>
      <c r="D116" s="287"/>
      <c r="E116" s="287"/>
      <c r="F116" s="287"/>
      <c r="G116" s="287"/>
      <c r="H116" s="287"/>
      <c r="I116" s="287"/>
      <c r="J116" s="287"/>
      <c r="K116" s="283"/>
    </row>
    <row r="117" ht="18.75" customHeight="1">
      <c r="B117" s="288"/>
      <c r="C117" s="252"/>
      <c r="D117" s="252"/>
      <c r="E117" s="252"/>
      <c r="F117" s="289"/>
      <c r="G117" s="252"/>
      <c r="H117" s="252"/>
      <c r="I117" s="252"/>
      <c r="J117" s="252"/>
      <c r="K117" s="288"/>
    </row>
    <row r="118" ht="18.75" customHeight="1">
      <c r="B118" s="263"/>
      <c r="C118" s="263"/>
      <c r="D118" s="263"/>
      <c r="E118" s="263"/>
      <c r="F118" s="263"/>
      <c r="G118" s="263"/>
      <c r="H118" s="263"/>
      <c r="I118" s="263"/>
      <c r="J118" s="263"/>
      <c r="K118" s="263"/>
    </row>
    <row r="119" ht="7.5" customHeight="1">
      <c r="B119" s="290"/>
      <c r="C119" s="291"/>
      <c r="D119" s="291"/>
      <c r="E119" s="291"/>
      <c r="F119" s="291"/>
      <c r="G119" s="291"/>
      <c r="H119" s="291"/>
      <c r="I119" s="291"/>
      <c r="J119" s="291"/>
      <c r="K119" s="292"/>
    </row>
    <row r="120" ht="45" customHeight="1">
      <c r="B120" s="293"/>
      <c r="C120" s="246" t="s">
        <v>450</v>
      </c>
      <c r="D120" s="246"/>
      <c r="E120" s="246"/>
      <c r="F120" s="246"/>
      <c r="G120" s="246"/>
      <c r="H120" s="246"/>
      <c r="I120" s="246"/>
      <c r="J120" s="246"/>
      <c r="K120" s="294"/>
    </row>
    <row r="121" ht="17.25" customHeight="1">
      <c r="B121" s="295"/>
      <c r="C121" s="270" t="s">
        <v>397</v>
      </c>
      <c r="D121" s="270"/>
      <c r="E121" s="270"/>
      <c r="F121" s="270" t="s">
        <v>398</v>
      </c>
      <c r="G121" s="271"/>
      <c r="H121" s="270" t="s">
        <v>106</v>
      </c>
      <c r="I121" s="270" t="s">
        <v>57</v>
      </c>
      <c r="J121" s="270" t="s">
        <v>399</v>
      </c>
      <c r="K121" s="296"/>
    </row>
    <row r="122" ht="17.25" customHeight="1">
      <c r="B122" s="295"/>
      <c r="C122" s="272" t="s">
        <v>400</v>
      </c>
      <c r="D122" s="272"/>
      <c r="E122" s="272"/>
      <c r="F122" s="273" t="s">
        <v>401</v>
      </c>
      <c r="G122" s="274"/>
      <c r="H122" s="272"/>
      <c r="I122" s="272"/>
      <c r="J122" s="272" t="s">
        <v>402</v>
      </c>
      <c r="K122" s="296"/>
    </row>
    <row r="123" ht="5.25" customHeight="1">
      <c r="B123" s="297"/>
      <c r="C123" s="275"/>
      <c r="D123" s="275"/>
      <c r="E123" s="275"/>
      <c r="F123" s="275"/>
      <c r="G123" s="256"/>
      <c r="H123" s="275"/>
      <c r="I123" s="275"/>
      <c r="J123" s="275"/>
      <c r="K123" s="298"/>
    </row>
    <row r="124" ht="15" customHeight="1">
      <c r="B124" s="297"/>
      <c r="C124" s="256" t="s">
        <v>406</v>
      </c>
      <c r="D124" s="275"/>
      <c r="E124" s="275"/>
      <c r="F124" s="277" t="s">
        <v>403</v>
      </c>
      <c r="G124" s="256"/>
      <c r="H124" s="256" t="s">
        <v>442</v>
      </c>
      <c r="I124" s="256" t="s">
        <v>405</v>
      </c>
      <c r="J124" s="256">
        <v>120</v>
      </c>
      <c r="K124" s="299"/>
    </row>
    <row r="125" ht="15" customHeight="1">
      <c r="B125" s="297"/>
      <c r="C125" s="256" t="s">
        <v>451</v>
      </c>
      <c r="D125" s="256"/>
      <c r="E125" s="256"/>
      <c r="F125" s="277" t="s">
        <v>403</v>
      </c>
      <c r="G125" s="256"/>
      <c r="H125" s="256" t="s">
        <v>452</v>
      </c>
      <c r="I125" s="256" t="s">
        <v>405</v>
      </c>
      <c r="J125" s="256" t="s">
        <v>453</v>
      </c>
      <c r="K125" s="299"/>
    </row>
    <row r="126" ht="15" customHeight="1">
      <c r="B126" s="297"/>
      <c r="C126" s="256" t="s">
        <v>352</v>
      </c>
      <c r="D126" s="256"/>
      <c r="E126" s="256"/>
      <c r="F126" s="277" t="s">
        <v>403</v>
      </c>
      <c r="G126" s="256"/>
      <c r="H126" s="256" t="s">
        <v>454</v>
      </c>
      <c r="I126" s="256" t="s">
        <v>405</v>
      </c>
      <c r="J126" s="256" t="s">
        <v>453</v>
      </c>
      <c r="K126" s="299"/>
    </row>
    <row r="127" ht="15" customHeight="1">
      <c r="B127" s="297"/>
      <c r="C127" s="256" t="s">
        <v>414</v>
      </c>
      <c r="D127" s="256"/>
      <c r="E127" s="256"/>
      <c r="F127" s="277" t="s">
        <v>409</v>
      </c>
      <c r="G127" s="256"/>
      <c r="H127" s="256" t="s">
        <v>415</v>
      </c>
      <c r="I127" s="256" t="s">
        <v>405</v>
      </c>
      <c r="J127" s="256">
        <v>15</v>
      </c>
      <c r="K127" s="299"/>
    </row>
    <row r="128" ht="15" customHeight="1">
      <c r="B128" s="297"/>
      <c r="C128" s="279" t="s">
        <v>416</v>
      </c>
      <c r="D128" s="279"/>
      <c r="E128" s="279"/>
      <c r="F128" s="280" t="s">
        <v>409</v>
      </c>
      <c r="G128" s="279"/>
      <c r="H128" s="279" t="s">
        <v>417</v>
      </c>
      <c r="I128" s="279" t="s">
        <v>405</v>
      </c>
      <c r="J128" s="279">
        <v>15</v>
      </c>
      <c r="K128" s="299"/>
    </row>
    <row r="129" ht="15" customHeight="1">
      <c r="B129" s="297"/>
      <c r="C129" s="279" t="s">
        <v>418</v>
      </c>
      <c r="D129" s="279"/>
      <c r="E129" s="279"/>
      <c r="F129" s="280" t="s">
        <v>409</v>
      </c>
      <c r="G129" s="279"/>
      <c r="H129" s="279" t="s">
        <v>419</v>
      </c>
      <c r="I129" s="279" t="s">
        <v>405</v>
      </c>
      <c r="J129" s="279">
        <v>20</v>
      </c>
      <c r="K129" s="299"/>
    </row>
    <row r="130" ht="15" customHeight="1">
      <c r="B130" s="297"/>
      <c r="C130" s="279" t="s">
        <v>420</v>
      </c>
      <c r="D130" s="279"/>
      <c r="E130" s="279"/>
      <c r="F130" s="280" t="s">
        <v>409</v>
      </c>
      <c r="G130" s="279"/>
      <c r="H130" s="279" t="s">
        <v>421</v>
      </c>
      <c r="I130" s="279" t="s">
        <v>405</v>
      </c>
      <c r="J130" s="279">
        <v>20</v>
      </c>
      <c r="K130" s="299"/>
    </row>
    <row r="131" ht="15" customHeight="1">
      <c r="B131" s="297"/>
      <c r="C131" s="256" t="s">
        <v>408</v>
      </c>
      <c r="D131" s="256"/>
      <c r="E131" s="256"/>
      <c r="F131" s="277" t="s">
        <v>409</v>
      </c>
      <c r="G131" s="256"/>
      <c r="H131" s="256" t="s">
        <v>442</v>
      </c>
      <c r="I131" s="256" t="s">
        <v>405</v>
      </c>
      <c r="J131" s="256">
        <v>50</v>
      </c>
      <c r="K131" s="299"/>
    </row>
    <row r="132" ht="15" customHeight="1">
      <c r="B132" s="297"/>
      <c r="C132" s="256" t="s">
        <v>422</v>
      </c>
      <c r="D132" s="256"/>
      <c r="E132" s="256"/>
      <c r="F132" s="277" t="s">
        <v>409</v>
      </c>
      <c r="G132" s="256"/>
      <c r="H132" s="256" t="s">
        <v>442</v>
      </c>
      <c r="I132" s="256" t="s">
        <v>405</v>
      </c>
      <c r="J132" s="256">
        <v>50</v>
      </c>
      <c r="K132" s="299"/>
    </row>
    <row r="133" ht="15" customHeight="1">
      <c r="B133" s="297"/>
      <c r="C133" s="256" t="s">
        <v>428</v>
      </c>
      <c r="D133" s="256"/>
      <c r="E133" s="256"/>
      <c r="F133" s="277" t="s">
        <v>409</v>
      </c>
      <c r="G133" s="256"/>
      <c r="H133" s="256" t="s">
        <v>442</v>
      </c>
      <c r="I133" s="256" t="s">
        <v>405</v>
      </c>
      <c r="J133" s="256">
        <v>50</v>
      </c>
      <c r="K133" s="299"/>
    </row>
    <row r="134" ht="15" customHeight="1">
      <c r="B134" s="297"/>
      <c r="C134" s="256" t="s">
        <v>430</v>
      </c>
      <c r="D134" s="256"/>
      <c r="E134" s="256"/>
      <c r="F134" s="277" t="s">
        <v>409</v>
      </c>
      <c r="G134" s="256"/>
      <c r="H134" s="256" t="s">
        <v>442</v>
      </c>
      <c r="I134" s="256" t="s">
        <v>405</v>
      </c>
      <c r="J134" s="256">
        <v>50</v>
      </c>
      <c r="K134" s="299"/>
    </row>
    <row r="135" ht="15" customHeight="1">
      <c r="B135" s="297"/>
      <c r="C135" s="256" t="s">
        <v>111</v>
      </c>
      <c r="D135" s="256"/>
      <c r="E135" s="256"/>
      <c r="F135" s="277" t="s">
        <v>409</v>
      </c>
      <c r="G135" s="256"/>
      <c r="H135" s="256" t="s">
        <v>455</v>
      </c>
      <c r="I135" s="256" t="s">
        <v>405</v>
      </c>
      <c r="J135" s="256">
        <v>255</v>
      </c>
      <c r="K135" s="299"/>
    </row>
    <row r="136" ht="15" customHeight="1">
      <c r="B136" s="297"/>
      <c r="C136" s="256" t="s">
        <v>432</v>
      </c>
      <c r="D136" s="256"/>
      <c r="E136" s="256"/>
      <c r="F136" s="277" t="s">
        <v>403</v>
      </c>
      <c r="G136" s="256"/>
      <c r="H136" s="256" t="s">
        <v>456</v>
      </c>
      <c r="I136" s="256" t="s">
        <v>434</v>
      </c>
      <c r="J136" s="256"/>
      <c r="K136" s="299"/>
    </row>
    <row r="137" ht="15" customHeight="1">
      <c r="B137" s="297"/>
      <c r="C137" s="256" t="s">
        <v>435</v>
      </c>
      <c r="D137" s="256"/>
      <c r="E137" s="256"/>
      <c r="F137" s="277" t="s">
        <v>403</v>
      </c>
      <c r="G137" s="256"/>
      <c r="H137" s="256" t="s">
        <v>457</v>
      </c>
      <c r="I137" s="256" t="s">
        <v>437</v>
      </c>
      <c r="J137" s="256"/>
      <c r="K137" s="299"/>
    </row>
    <row r="138" ht="15" customHeight="1">
      <c r="B138" s="297"/>
      <c r="C138" s="256" t="s">
        <v>438</v>
      </c>
      <c r="D138" s="256"/>
      <c r="E138" s="256"/>
      <c r="F138" s="277" t="s">
        <v>403</v>
      </c>
      <c r="G138" s="256"/>
      <c r="H138" s="256" t="s">
        <v>438</v>
      </c>
      <c r="I138" s="256" t="s">
        <v>437</v>
      </c>
      <c r="J138" s="256"/>
      <c r="K138" s="299"/>
    </row>
    <row r="139" ht="15" customHeight="1">
      <c r="B139" s="297"/>
      <c r="C139" s="256" t="s">
        <v>38</v>
      </c>
      <c r="D139" s="256"/>
      <c r="E139" s="256"/>
      <c r="F139" s="277" t="s">
        <v>403</v>
      </c>
      <c r="G139" s="256"/>
      <c r="H139" s="256" t="s">
        <v>458</v>
      </c>
      <c r="I139" s="256" t="s">
        <v>437</v>
      </c>
      <c r="J139" s="256"/>
      <c r="K139" s="299"/>
    </row>
    <row r="140" ht="15" customHeight="1">
      <c r="B140" s="297"/>
      <c r="C140" s="256" t="s">
        <v>459</v>
      </c>
      <c r="D140" s="256"/>
      <c r="E140" s="256"/>
      <c r="F140" s="277" t="s">
        <v>403</v>
      </c>
      <c r="G140" s="256"/>
      <c r="H140" s="256" t="s">
        <v>460</v>
      </c>
      <c r="I140" s="256" t="s">
        <v>437</v>
      </c>
      <c r="J140" s="256"/>
      <c r="K140" s="299"/>
    </row>
    <row r="141" ht="15" customHeight="1">
      <c r="B141" s="300"/>
      <c r="C141" s="301"/>
      <c r="D141" s="301"/>
      <c r="E141" s="301"/>
      <c r="F141" s="301"/>
      <c r="G141" s="301"/>
      <c r="H141" s="301"/>
      <c r="I141" s="301"/>
      <c r="J141" s="301"/>
      <c r="K141" s="302"/>
    </row>
    <row r="142" ht="18.75" customHeight="1">
      <c r="B142" s="252"/>
      <c r="C142" s="252"/>
      <c r="D142" s="252"/>
      <c r="E142" s="252"/>
      <c r="F142" s="289"/>
      <c r="G142" s="252"/>
      <c r="H142" s="252"/>
      <c r="I142" s="252"/>
      <c r="J142" s="252"/>
      <c r="K142" s="252"/>
    </row>
    <row r="143" ht="18.75" customHeight="1">
      <c r="B143" s="263"/>
      <c r="C143" s="263"/>
      <c r="D143" s="263"/>
      <c r="E143" s="263"/>
      <c r="F143" s="263"/>
      <c r="G143" s="263"/>
      <c r="H143" s="263"/>
      <c r="I143" s="263"/>
      <c r="J143" s="263"/>
      <c r="K143" s="263"/>
    </row>
    <row r="144" ht="7.5" customHeight="1">
      <c r="B144" s="264"/>
      <c r="C144" s="265"/>
      <c r="D144" s="265"/>
      <c r="E144" s="265"/>
      <c r="F144" s="265"/>
      <c r="G144" s="265"/>
      <c r="H144" s="265"/>
      <c r="I144" s="265"/>
      <c r="J144" s="265"/>
      <c r="K144" s="266"/>
    </row>
    <row r="145" ht="45" customHeight="1">
      <c r="B145" s="267"/>
      <c r="C145" s="268" t="s">
        <v>461</v>
      </c>
      <c r="D145" s="268"/>
      <c r="E145" s="268"/>
      <c r="F145" s="268"/>
      <c r="G145" s="268"/>
      <c r="H145" s="268"/>
      <c r="I145" s="268"/>
      <c r="J145" s="268"/>
      <c r="K145" s="269"/>
    </row>
    <row r="146" ht="17.25" customHeight="1">
      <c r="B146" s="267"/>
      <c r="C146" s="270" t="s">
        <v>397</v>
      </c>
      <c r="D146" s="270"/>
      <c r="E146" s="270"/>
      <c r="F146" s="270" t="s">
        <v>398</v>
      </c>
      <c r="G146" s="271"/>
      <c r="H146" s="270" t="s">
        <v>106</v>
      </c>
      <c r="I146" s="270" t="s">
        <v>57</v>
      </c>
      <c r="J146" s="270" t="s">
        <v>399</v>
      </c>
      <c r="K146" s="269"/>
    </row>
    <row r="147" ht="17.25" customHeight="1">
      <c r="B147" s="267"/>
      <c r="C147" s="272" t="s">
        <v>400</v>
      </c>
      <c r="D147" s="272"/>
      <c r="E147" s="272"/>
      <c r="F147" s="273" t="s">
        <v>401</v>
      </c>
      <c r="G147" s="274"/>
      <c r="H147" s="272"/>
      <c r="I147" s="272"/>
      <c r="J147" s="272" t="s">
        <v>402</v>
      </c>
      <c r="K147" s="269"/>
    </row>
    <row r="148" ht="5.25" customHeight="1">
      <c r="B148" s="278"/>
      <c r="C148" s="275"/>
      <c r="D148" s="275"/>
      <c r="E148" s="275"/>
      <c r="F148" s="275"/>
      <c r="G148" s="276"/>
      <c r="H148" s="275"/>
      <c r="I148" s="275"/>
      <c r="J148" s="275"/>
      <c r="K148" s="299"/>
    </row>
    <row r="149" ht="15" customHeight="1">
      <c r="B149" s="278"/>
      <c r="C149" s="303" t="s">
        <v>406</v>
      </c>
      <c r="D149" s="256"/>
      <c r="E149" s="256"/>
      <c r="F149" s="304" t="s">
        <v>403</v>
      </c>
      <c r="G149" s="256"/>
      <c r="H149" s="303" t="s">
        <v>442</v>
      </c>
      <c r="I149" s="303" t="s">
        <v>405</v>
      </c>
      <c r="J149" s="303">
        <v>120</v>
      </c>
      <c r="K149" s="299"/>
    </row>
    <row r="150" ht="15" customHeight="1">
      <c r="B150" s="278"/>
      <c r="C150" s="303" t="s">
        <v>451</v>
      </c>
      <c r="D150" s="256"/>
      <c r="E150" s="256"/>
      <c r="F150" s="304" t="s">
        <v>403</v>
      </c>
      <c r="G150" s="256"/>
      <c r="H150" s="303" t="s">
        <v>462</v>
      </c>
      <c r="I150" s="303" t="s">
        <v>405</v>
      </c>
      <c r="J150" s="303" t="s">
        <v>453</v>
      </c>
      <c r="K150" s="299"/>
    </row>
    <row r="151" ht="15" customHeight="1">
      <c r="B151" s="278"/>
      <c r="C151" s="303" t="s">
        <v>352</v>
      </c>
      <c r="D151" s="256"/>
      <c r="E151" s="256"/>
      <c r="F151" s="304" t="s">
        <v>403</v>
      </c>
      <c r="G151" s="256"/>
      <c r="H151" s="303" t="s">
        <v>463</v>
      </c>
      <c r="I151" s="303" t="s">
        <v>405</v>
      </c>
      <c r="J151" s="303" t="s">
        <v>453</v>
      </c>
      <c r="K151" s="299"/>
    </row>
    <row r="152" ht="15" customHeight="1">
      <c r="B152" s="278"/>
      <c r="C152" s="303" t="s">
        <v>408</v>
      </c>
      <c r="D152" s="256"/>
      <c r="E152" s="256"/>
      <c r="F152" s="304" t="s">
        <v>409</v>
      </c>
      <c r="G152" s="256"/>
      <c r="H152" s="303" t="s">
        <v>442</v>
      </c>
      <c r="I152" s="303" t="s">
        <v>405</v>
      </c>
      <c r="J152" s="303">
        <v>50</v>
      </c>
      <c r="K152" s="299"/>
    </row>
    <row r="153" ht="15" customHeight="1">
      <c r="B153" s="278"/>
      <c r="C153" s="303" t="s">
        <v>411</v>
      </c>
      <c r="D153" s="256"/>
      <c r="E153" s="256"/>
      <c r="F153" s="304" t="s">
        <v>403</v>
      </c>
      <c r="G153" s="256"/>
      <c r="H153" s="303" t="s">
        <v>442</v>
      </c>
      <c r="I153" s="303" t="s">
        <v>413</v>
      </c>
      <c r="J153" s="303"/>
      <c r="K153" s="299"/>
    </row>
    <row r="154" ht="15" customHeight="1">
      <c r="B154" s="278"/>
      <c r="C154" s="303" t="s">
        <v>422</v>
      </c>
      <c r="D154" s="256"/>
      <c r="E154" s="256"/>
      <c r="F154" s="304" t="s">
        <v>409</v>
      </c>
      <c r="G154" s="256"/>
      <c r="H154" s="303" t="s">
        <v>442</v>
      </c>
      <c r="I154" s="303" t="s">
        <v>405</v>
      </c>
      <c r="J154" s="303">
        <v>50</v>
      </c>
      <c r="K154" s="299"/>
    </row>
    <row r="155" ht="15" customHeight="1">
      <c r="B155" s="278"/>
      <c r="C155" s="303" t="s">
        <v>430</v>
      </c>
      <c r="D155" s="256"/>
      <c r="E155" s="256"/>
      <c r="F155" s="304" t="s">
        <v>409</v>
      </c>
      <c r="G155" s="256"/>
      <c r="H155" s="303" t="s">
        <v>442</v>
      </c>
      <c r="I155" s="303" t="s">
        <v>405</v>
      </c>
      <c r="J155" s="303">
        <v>50</v>
      </c>
      <c r="K155" s="299"/>
    </row>
    <row r="156" ht="15" customHeight="1">
      <c r="B156" s="278"/>
      <c r="C156" s="303" t="s">
        <v>428</v>
      </c>
      <c r="D156" s="256"/>
      <c r="E156" s="256"/>
      <c r="F156" s="304" t="s">
        <v>409</v>
      </c>
      <c r="G156" s="256"/>
      <c r="H156" s="303" t="s">
        <v>442</v>
      </c>
      <c r="I156" s="303" t="s">
        <v>405</v>
      </c>
      <c r="J156" s="303">
        <v>50</v>
      </c>
      <c r="K156" s="299"/>
    </row>
    <row r="157" ht="15" customHeight="1">
      <c r="B157" s="278"/>
      <c r="C157" s="303" t="s">
        <v>98</v>
      </c>
      <c r="D157" s="256"/>
      <c r="E157" s="256"/>
      <c r="F157" s="304" t="s">
        <v>403</v>
      </c>
      <c r="G157" s="256"/>
      <c r="H157" s="303" t="s">
        <v>464</v>
      </c>
      <c r="I157" s="303" t="s">
        <v>405</v>
      </c>
      <c r="J157" s="303" t="s">
        <v>465</v>
      </c>
      <c r="K157" s="299"/>
    </row>
    <row r="158" ht="15" customHeight="1">
      <c r="B158" s="278"/>
      <c r="C158" s="303" t="s">
        <v>466</v>
      </c>
      <c r="D158" s="256"/>
      <c r="E158" s="256"/>
      <c r="F158" s="304" t="s">
        <v>403</v>
      </c>
      <c r="G158" s="256"/>
      <c r="H158" s="303" t="s">
        <v>467</v>
      </c>
      <c r="I158" s="303" t="s">
        <v>437</v>
      </c>
      <c r="J158" s="303"/>
      <c r="K158" s="299"/>
    </row>
    <row r="159" ht="15" customHeight="1">
      <c r="B159" s="305"/>
      <c r="C159" s="287"/>
      <c r="D159" s="287"/>
      <c r="E159" s="287"/>
      <c r="F159" s="287"/>
      <c r="G159" s="287"/>
      <c r="H159" s="287"/>
      <c r="I159" s="287"/>
      <c r="J159" s="287"/>
      <c r="K159" s="306"/>
    </row>
    <row r="160" ht="18.75" customHeight="1">
      <c r="B160" s="252"/>
      <c r="C160" s="256"/>
      <c r="D160" s="256"/>
      <c r="E160" s="256"/>
      <c r="F160" s="277"/>
      <c r="G160" s="256"/>
      <c r="H160" s="256"/>
      <c r="I160" s="256"/>
      <c r="J160" s="256"/>
      <c r="K160" s="252"/>
    </row>
    <row r="161" ht="18.75" customHeight="1">
      <c r="B161" s="263"/>
      <c r="C161" s="263"/>
      <c r="D161" s="263"/>
      <c r="E161" s="263"/>
      <c r="F161" s="263"/>
      <c r="G161" s="263"/>
      <c r="H161" s="263"/>
      <c r="I161" s="263"/>
      <c r="J161" s="263"/>
      <c r="K161" s="263"/>
    </row>
    <row r="162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ht="45" customHeight="1">
      <c r="B163" s="245"/>
      <c r="C163" s="246" t="s">
        <v>468</v>
      </c>
      <c r="D163" s="246"/>
      <c r="E163" s="246"/>
      <c r="F163" s="246"/>
      <c r="G163" s="246"/>
      <c r="H163" s="246"/>
      <c r="I163" s="246"/>
      <c r="J163" s="246"/>
      <c r="K163" s="247"/>
    </row>
    <row r="164" ht="17.25" customHeight="1">
      <c r="B164" s="245"/>
      <c r="C164" s="270" t="s">
        <v>397</v>
      </c>
      <c r="D164" s="270"/>
      <c r="E164" s="270"/>
      <c r="F164" s="270" t="s">
        <v>398</v>
      </c>
      <c r="G164" s="307"/>
      <c r="H164" s="308" t="s">
        <v>106</v>
      </c>
      <c r="I164" s="308" t="s">
        <v>57</v>
      </c>
      <c r="J164" s="270" t="s">
        <v>399</v>
      </c>
      <c r="K164" s="247"/>
    </row>
    <row r="165" ht="17.25" customHeight="1">
      <c r="B165" s="248"/>
      <c r="C165" s="272" t="s">
        <v>400</v>
      </c>
      <c r="D165" s="272"/>
      <c r="E165" s="272"/>
      <c r="F165" s="273" t="s">
        <v>401</v>
      </c>
      <c r="G165" s="309"/>
      <c r="H165" s="310"/>
      <c r="I165" s="310"/>
      <c r="J165" s="272" t="s">
        <v>402</v>
      </c>
      <c r="K165" s="250"/>
    </row>
    <row r="166" ht="5.25" customHeight="1">
      <c r="B166" s="278"/>
      <c r="C166" s="275"/>
      <c r="D166" s="275"/>
      <c r="E166" s="275"/>
      <c r="F166" s="275"/>
      <c r="G166" s="276"/>
      <c r="H166" s="275"/>
      <c r="I166" s="275"/>
      <c r="J166" s="275"/>
      <c r="K166" s="299"/>
    </row>
    <row r="167" ht="15" customHeight="1">
      <c r="B167" s="278"/>
      <c r="C167" s="256" t="s">
        <v>406</v>
      </c>
      <c r="D167" s="256"/>
      <c r="E167" s="256"/>
      <c r="F167" s="277" t="s">
        <v>403</v>
      </c>
      <c r="G167" s="256"/>
      <c r="H167" s="256" t="s">
        <v>442</v>
      </c>
      <c r="I167" s="256" t="s">
        <v>405</v>
      </c>
      <c r="J167" s="256">
        <v>120</v>
      </c>
      <c r="K167" s="299"/>
    </row>
    <row r="168" ht="15" customHeight="1">
      <c r="B168" s="278"/>
      <c r="C168" s="256" t="s">
        <v>451</v>
      </c>
      <c r="D168" s="256"/>
      <c r="E168" s="256"/>
      <c r="F168" s="277" t="s">
        <v>403</v>
      </c>
      <c r="G168" s="256"/>
      <c r="H168" s="256" t="s">
        <v>452</v>
      </c>
      <c r="I168" s="256" t="s">
        <v>405</v>
      </c>
      <c r="J168" s="256" t="s">
        <v>453</v>
      </c>
      <c r="K168" s="299"/>
    </row>
    <row r="169" ht="15" customHeight="1">
      <c r="B169" s="278"/>
      <c r="C169" s="256" t="s">
        <v>352</v>
      </c>
      <c r="D169" s="256"/>
      <c r="E169" s="256"/>
      <c r="F169" s="277" t="s">
        <v>403</v>
      </c>
      <c r="G169" s="256"/>
      <c r="H169" s="256" t="s">
        <v>469</v>
      </c>
      <c r="I169" s="256" t="s">
        <v>405</v>
      </c>
      <c r="J169" s="256" t="s">
        <v>453</v>
      </c>
      <c r="K169" s="299"/>
    </row>
    <row r="170" ht="15" customHeight="1">
      <c r="B170" s="278"/>
      <c r="C170" s="256" t="s">
        <v>408</v>
      </c>
      <c r="D170" s="256"/>
      <c r="E170" s="256"/>
      <c r="F170" s="277" t="s">
        <v>409</v>
      </c>
      <c r="G170" s="256"/>
      <c r="H170" s="256" t="s">
        <v>469</v>
      </c>
      <c r="I170" s="256" t="s">
        <v>405</v>
      </c>
      <c r="J170" s="256">
        <v>50</v>
      </c>
      <c r="K170" s="299"/>
    </row>
    <row r="171" ht="15" customHeight="1">
      <c r="B171" s="278"/>
      <c r="C171" s="256" t="s">
        <v>411</v>
      </c>
      <c r="D171" s="256"/>
      <c r="E171" s="256"/>
      <c r="F171" s="277" t="s">
        <v>403</v>
      </c>
      <c r="G171" s="256"/>
      <c r="H171" s="256" t="s">
        <v>469</v>
      </c>
      <c r="I171" s="256" t="s">
        <v>413</v>
      </c>
      <c r="J171" s="256"/>
      <c r="K171" s="299"/>
    </row>
    <row r="172" ht="15" customHeight="1">
      <c r="B172" s="278"/>
      <c r="C172" s="256" t="s">
        <v>422</v>
      </c>
      <c r="D172" s="256"/>
      <c r="E172" s="256"/>
      <c r="F172" s="277" t="s">
        <v>409</v>
      </c>
      <c r="G172" s="256"/>
      <c r="H172" s="256" t="s">
        <v>469</v>
      </c>
      <c r="I172" s="256" t="s">
        <v>405</v>
      </c>
      <c r="J172" s="256">
        <v>50</v>
      </c>
      <c r="K172" s="299"/>
    </row>
    <row r="173" ht="15" customHeight="1">
      <c r="B173" s="278"/>
      <c r="C173" s="256" t="s">
        <v>430</v>
      </c>
      <c r="D173" s="256"/>
      <c r="E173" s="256"/>
      <c r="F173" s="277" t="s">
        <v>409</v>
      </c>
      <c r="G173" s="256"/>
      <c r="H173" s="256" t="s">
        <v>469</v>
      </c>
      <c r="I173" s="256" t="s">
        <v>405</v>
      </c>
      <c r="J173" s="256">
        <v>50</v>
      </c>
      <c r="K173" s="299"/>
    </row>
    <row r="174" ht="15" customHeight="1">
      <c r="B174" s="278"/>
      <c r="C174" s="256" t="s">
        <v>428</v>
      </c>
      <c r="D174" s="256"/>
      <c r="E174" s="256"/>
      <c r="F174" s="277" t="s">
        <v>409</v>
      </c>
      <c r="G174" s="256"/>
      <c r="H174" s="256" t="s">
        <v>469</v>
      </c>
      <c r="I174" s="256" t="s">
        <v>405</v>
      </c>
      <c r="J174" s="256">
        <v>50</v>
      </c>
      <c r="K174" s="299"/>
    </row>
    <row r="175" ht="15" customHeight="1">
      <c r="B175" s="278"/>
      <c r="C175" s="256" t="s">
        <v>105</v>
      </c>
      <c r="D175" s="256"/>
      <c r="E175" s="256"/>
      <c r="F175" s="277" t="s">
        <v>403</v>
      </c>
      <c r="G175" s="256"/>
      <c r="H175" s="256" t="s">
        <v>470</v>
      </c>
      <c r="I175" s="256" t="s">
        <v>471</v>
      </c>
      <c r="J175" s="256"/>
      <c r="K175" s="299"/>
    </row>
    <row r="176" ht="15" customHeight="1">
      <c r="B176" s="278"/>
      <c r="C176" s="256" t="s">
        <v>57</v>
      </c>
      <c r="D176" s="256"/>
      <c r="E176" s="256"/>
      <c r="F176" s="277" t="s">
        <v>403</v>
      </c>
      <c r="G176" s="256"/>
      <c r="H176" s="256" t="s">
        <v>472</v>
      </c>
      <c r="I176" s="256" t="s">
        <v>473</v>
      </c>
      <c r="J176" s="256">
        <v>1</v>
      </c>
      <c r="K176" s="299"/>
    </row>
    <row r="177" ht="15" customHeight="1">
      <c r="B177" s="278"/>
      <c r="C177" s="256" t="s">
        <v>53</v>
      </c>
      <c r="D177" s="256"/>
      <c r="E177" s="256"/>
      <c r="F177" s="277" t="s">
        <v>403</v>
      </c>
      <c r="G177" s="256"/>
      <c r="H177" s="256" t="s">
        <v>474</v>
      </c>
      <c r="I177" s="256" t="s">
        <v>405</v>
      </c>
      <c r="J177" s="256">
        <v>20</v>
      </c>
      <c r="K177" s="299"/>
    </row>
    <row r="178" ht="15" customHeight="1">
      <c r="B178" s="278"/>
      <c r="C178" s="256" t="s">
        <v>106</v>
      </c>
      <c r="D178" s="256"/>
      <c r="E178" s="256"/>
      <c r="F178" s="277" t="s">
        <v>403</v>
      </c>
      <c r="G178" s="256"/>
      <c r="H178" s="256" t="s">
        <v>475</v>
      </c>
      <c r="I178" s="256" t="s">
        <v>405</v>
      </c>
      <c r="J178" s="256">
        <v>255</v>
      </c>
      <c r="K178" s="299"/>
    </row>
    <row r="179" ht="15" customHeight="1">
      <c r="B179" s="278"/>
      <c r="C179" s="256" t="s">
        <v>107</v>
      </c>
      <c r="D179" s="256"/>
      <c r="E179" s="256"/>
      <c r="F179" s="277" t="s">
        <v>403</v>
      </c>
      <c r="G179" s="256"/>
      <c r="H179" s="256" t="s">
        <v>368</v>
      </c>
      <c r="I179" s="256" t="s">
        <v>405</v>
      </c>
      <c r="J179" s="256">
        <v>10</v>
      </c>
      <c r="K179" s="299"/>
    </row>
    <row r="180" ht="15" customHeight="1">
      <c r="B180" s="278"/>
      <c r="C180" s="256" t="s">
        <v>108</v>
      </c>
      <c r="D180" s="256"/>
      <c r="E180" s="256"/>
      <c r="F180" s="277" t="s">
        <v>403</v>
      </c>
      <c r="G180" s="256"/>
      <c r="H180" s="256" t="s">
        <v>476</v>
      </c>
      <c r="I180" s="256" t="s">
        <v>437</v>
      </c>
      <c r="J180" s="256"/>
      <c r="K180" s="299"/>
    </row>
    <row r="181" ht="15" customHeight="1">
      <c r="B181" s="278"/>
      <c r="C181" s="256" t="s">
        <v>477</v>
      </c>
      <c r="D181" s="256"/>
      <c r="E181" s="256"/>
      <c r="F181" s="277" t="s">
        <v>403</v>
      </c>
      <c r="G181" s="256"/>
      <c r="H181" s="256" t="s">
        <v>478</v>
      </c>
      <c r="I181" s="256" t="s">
        <v>437</v>
      </c>
      <c r="J181" s="256"/>
      <c r="K181" s="299"/>
    </row>
    <row r="182" ht="15" customHeight="1">
      <c r="B182" s="278"/>
      <c r="C182" s="256" t="s">
        <v>466</v>
      </c>
      <c r="D182" s="256"/>
      <c r="E182" s="256"/>
      <c r="F182" s="277" t="s">
        <v>403</v>
      </c>
      <c r="G182" s="256"/>
      <c r="H182" s="256" t="s">
        <v>479</v>
      </c>
      <c r="I182" s="256" t="s">
        <v>437</v>
      </c>
      <c r="J182" s="256"/>
      <c r="K182" s="299"/>
    </row>
    <row r="183" ht="15" customHeight="1">
      <c r="B183" s="278"/>
      <c r="C183" s="256" t="s">
        <v>110</v>
      </c>
      <c r="D183" s="256"/>
      <c r="E183" s="256"/>
      <c r="F183" s="277" t="s">
        <v>409</v>
      </c>
      <c r="G183" s="256"/>
      <c r="H183" s="256" t="s">
        <v>480</v>
      </c>
      <c r="I183" s="256" t="s">
        <v>405</v>
      </c>
      <c r="J183" s="256">
        <v>50</v>
      </c>
      <c r="K183" s="299"/>
    </row>
    <row r="184" ht="15" customHeight="1">
      <c r="B184" s="278"/>
      <c r="C184" s="256" t="s">
        <v>481</v>
      </c>
      <c r="D184" s="256"/>
      <c r="E184" s="256"/>
      <c r="F184" s="277" t="s">
        <v>409</v>
      </c>
      <c r="G184" s="256"/>
      <c r="H184" s="256" t="s">
        <v>482</v>
      </c>
      <c r="I184" s="256" t="s">
        <v>483</v>
      </c>
      <c r="J184" s="256"/>
      <c r="K184" s="299"/>
    </row>
    <row r="185" ht="15" customHeight="1">
      <c r="B185" s="278"/>
      <c r="C185" s="256" t="s">
        <v>484</v>
      </c>
      <c r="D185" s="256"/>
      <c r="E185" s="256"/>
      <c r="F185" s="277" t="s">
        <v>409</v>
      </c>
      <c r="G185" s="256"/>
      <c r="H185" s="256" t="s">
        <v>485</v>
      </c>
      <c r="I185" s="256" t="s">
        <v>483</v>
      </c>
      <c r="J185" s="256"/>
      <c r="K185" s="299"/>
    </row>
    <row r="186" ht="15" customHeight="1">
      <c r="B186" s="278"/>
      <c r="C186" s="256" t="s">
        <v>486</v>
      </c>
      <c r="D186" s="256"/>
      <c r="E186" s="256"/>
      <c r="F186" s="277" t="s">
        <v>409</v>
      </c>
      <c r="G186" s="256"/>
      <c r="H186" s="256" t="s">
        <v>487</v>
      </c>
      <c r="I186" s="256" t="s">
        <v>483</v>
      </c>
      <c r="J186" s="256"/>
      <c r="K186" s="299"/>
    </row>
    <row r="187" ht="15" customHeight="1">
      <c r="B187" s="278"/>
      <c r="C187" s="311" t="s">
        <v>488</v>
      </c>
      <c r="D187" s="256"/>
      <c r="E187" s="256"/>
      <c r="F187" s="277" t="s">
        <v>409</v>
      </c>
      <c r="G187" s="256"/>
      <c r="H187" s="256" t="s">
        <v>489</v>
      </c>
      <c r="I187" s="256" t="s">
        <v>490</v>
      </c>
      <c r="J187" s="312" t="s">
        <v>491</v>
      </c>
      <c r="K187" s="299"/>
    </row>
    <row r="188" ht="15" customHeight="1">
      <c r="B188" s="278"/>
      <c r="C188" s="262" t="s">
        <v>42</v>
      </c>
      <c r="D188" s="256"/>
      <c r="E188" s="256"/>
      <c r="F188" s="277" t="s">
        <v>403</v>
      </c>
      <c r="G188" s="256"/>
      <c r="H188" s="252" t="s">
        <v>492</v>
      </c>
      <c r="I188" s="256" t="s">
        <v>493</v>
      </c>
      <c r="J188" s="256"/>
      <c r="K188" s="299"/>
    </row>
    <row r="189" ht="15" customHeight="1">
      <c r="B189" s="278"/>
      <c r="C189" s="262" t="s">
        <v>494</v>
      </c>
      <c r="D189" s="256"/>
      <c r="E189" s="256"/>
      <c r="F189" s="277" t="s">
        <v>403</v>
      </c>
      <c r="G189" s="256"/>
      <c r="H189" s="256" t="s">
        <v>495</v>
      </c>
      <c r="I189" s="256" t="s">
        <v>437</v>
      </c>
      <c r="J189" s="256"/>
      <c r="K189" s="299"/>
    </row>
    <row r="190" ht="15" customHeight="1">
      <c r="B190" s="278"/>
      <c r="C190" s="262" t="s">
        <v>496</v>
      </c>
      <c r="D190" s="256"/>
      <c r="E190" s="256"/>
      <c r="F190" s="277" t="s">
        <v>403</v>
      </c>
      <c r="G190" s="256"/>
      <c r="H190" s="256" t="s">
        <v>497</v>
      </c>
      <c r="I190" s="256" t="s">
        <v>437</v>
      </c>
      <c r="J190" s="256"/>
      <c r="K190" s="299"/>
    </row>
    <row r="191" ht="15" customHeight="1">
      <c r="B191" s="278"/>
      <c r="C191" s="262" t="s">
        <v>498</v>
      </c>
      <c r="D191" s="256"/>
      <c r="E191" s="256"/>
      <c r="F191" s="277" t="s">
        <v>409</v>
      </c>
      <c r="G191" s="256"/>
      <c r="H191" s="256" t="s">
        <v>499</v>
      </c>
      <c r="I191" s="256" t="s">
        <v>437</v>
      </c>
      <c r="J191" s="256"/>
      <c r="K191" s="299"/>
    </row>
    <row r="192" ht="15" customHeight="1">
      <c r="B192" s="305"/>
      <c r="C192" s="313"/>
      <c r="D192" s="287"/>
      <c r="E192" s="287"/>
      <c r="F192" s="287"/>
      <c r="G192" s="287"/>
      <c r="H192" s="287"/>
      <c r="I192" s="287"/>
      <c r="J192" s="287"/>
      <c r="K192" s="306"/>
    </row>
    <row r="193" ht="18.75" customHeight="1">
      <c r="B193" s="252"/>
      <c r="C193" s="256"/>
      <c r="D193" s="256"/>
      <c r="E193" s="256"/>
      <c r="F193" s="277"/>
      <c r="G193" s="256"/>
      <c r="H193" s="256"/>
      <c r="I193" s="256"/>
      <c r="J193" s="256"/>
      <c r="K193" s="252"/>
    </row>
    <row r="194" ht="18.75" customHeight="1">
      <c r="B194" s="252"/>
      <c r="C194" s="256"/>
      <c r="D194" s="256"/>
      <c r="E194" s="256"/>
      <c r="F194" s="277"/>
      <c r="G194" s="256"/>
      <c r="H194" s="256"/>
      <c r="I194" s="256"/>
      <c r="J194" s="256"/>
      <c r="K194" s="252"/>
    </row>
    <row r="195" ht="18.75" customHeight="1">
      <c r="B195" s="263"/>
      <c r="C195" s="263"/>
      <c r="D195" s="263"/>
      <c r="E195" s="263"/>
      <c r="F195" s="263"/>
      <c r="G195" s="263"/>
      <c r="H195" s="263"/>
      <c r="I195" s="263"/>
      <c r="J195" s="263"/>
      <c r="K195" s="263"/>
    </row>
    <row r="196" ht="13.5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ht="21">
      <c r="B197" s="245"/>
      <c r="C197" s="246" t="s">
        <v>500</v>
      </c>
      <c r="D197" s="246"/>
      <c r="E197" s="246"/>
      <c r="F197" s="246"/>
      <c r="G197" s="246"/>
      <c r="H197" s="246"/>
      <c r="I197" s="246"/>
      <c r="J197" s="246"/>
      <c r="K197" s="247"/>
    </row>
    <row r="198" ht="25.5" customHeight="1">
      <c r="B198" s="245"/>
      <c r="C198" s="314" t="s">
        <v>501</v>
      </c>
      <c r="D198" s="314"/>
      <c r="E198" s="314"/>
      <c r="F198" s="314" t="s">
        <v>502</v>
      </c>
      <c r="G198" s="315"/>
      <c r="H198" s="314" t="s">
        <v>503</v>
      </c>
      <c r="I198" s="314"/>
      <c r="J198" s="314"/>
      <c r="K198" s="247"/>
    </row>
    <row r="199" ht="5.25" customHeight="1">
      <c r="B199" s="278"/>
      <c r="C199" s="275"/>
      <c r="D199" s="275"/>
      <c r="E199" s="275"/>
      <c r="F199" s="275"/>
      <c r="G199" s="256"/>
      <c r="H199" s="275"/>
      <c r="I199" s="275"/>
      <c r="J199" s="275"/>
      <c r="K199" s="299"/>
    </row>
    <row r="200" ht="15" customHeight="1">
      <c r="B200" s="278"/>
      <c r="C200" s="256" t="s">
        <v>493</v>
      </c>
      <c r="D200" s="256"/>
      <c r="E200" s="256"/>
      <c r="F200" s="277" t="s">
        <v>43</v>
      </c>
      <c r="G200" s="256"/>
      <c r="H200" s="256" t="s">
        <v>504</v>
      </c>
      <c r="I200" s="256"/>
      <c r="J200" s="256"/>
      <c r="K200" s="299"/>
    </row>
    <row r="201" ht="15" customHeight="1">
      <c r="B201" s="278"/>
      <c r="C201" s="284"/>
      <c r="D201" s="256"/>
      <c r="E201" s="256"/>
      <c r="F201" s="277" t="s">
        <v>44</v>
      </c>
      <c r="G201" s="256"/>
      <c r="H201" s="256" t="s">
        <v>505</v>
      </c>
      <c r="I201" s="256"/>
      <c r="J201" s="256"/>
      <c r="K201" s="299"/>
    </row>
    <row r="202" ht="15" customHeight="1">
      <c r="B202" s="278"/>
      <c r="C202" s="284"/>
      <c r="D202" s="256"/>
      <c r="E202" s="256"/>
      <c r="F202" s="277" t="s">
        <v>47</v>
      </c>
      <c r="G202" s="256"/>
      <c r="H202" s="256" t="s">
        <v>506</v>
      </c>
      <c r="I202" s="256"/>
      <c r="J202" s="256"/>
      <c r="K202" s="299"/>
    </row>
    <row r="203" ht="15" customHeight="1">
      <c r="B203" s="278"/>
      <c r="C203" s="256"/>
      <c r="D203" s="256"/>
      <c r="E203" s="256"/>
      <c r="F203" s="277" t="s">
        <v>45</v>
      </c>
      <c r="G203" s="256"/>
      <c r="H203" s="256" t="s">
        <v>507</v>
      </c>
      <c r="I203" s="256"/>
      <c r="J203" s="256"/>
      <c r="K203" s="299"/>
    </row>
    <row r="204" ht="15" customHeight="1">
      <c r="B204" s="278"/>
      <c r="C204" s="256"/>
      <c r="D204" s="256"/>
      <c r="E204" s="256"/>
      <c r="F204" s="277" t="s">
        <v>46</v>
      </c>
      <c r="G204" s="256"/>
      <c r="H204" s="256" t="s">
        <v>508</v>
      </c>
      <c r="I204" s="256"/>
      <c r="J204" s="256"/>
      <c r="K204" s="299"/>
    </row>
    <row r="205" ht="15" customHeight="1">
      <c r="B205" s="278"/>
      <c r="C205" s="256"/>
      <c r="D205" s="256"/>
      <c r="E205" s="256"/>
      <c r="F205" s="277"/>
      <c r="G205" s="256"/>
      <c r="H205" s="256"/>
      <c r="I205" s="256"/>
      <c r="J205" s="256"/>
      <c r="K205" s="299"/>
    </row>
    <row r="206" ht="15" customHeight="1">
      <c r="B206" s="278"/>
      <c r="C206" s="256" t="s">
        <v>449</v>
      </c>
      <c r="D206" s="256"/>
      <c r="E206" s="256"/>
      <c r="F206" s="277" t="s">
        <v>79</v>
      </c>
      <c r="G206" s="256"/>
      <c r="H206" s="256" t="s">
        <v>509</v>
      </c>
      <c r="I206" s="256"/>
      <c r="J206" s="256"/>
      <c r="K206" s="299"/>
    </row>
    <row r="207" ht="15" customHeight="1">
      <c r="B207" s="278"/>
      <c r="C207" s="284"/>
      <c r="D207" s="256"/>
      <c r="E207" s="256"/>
      <c r="F207" s="277" t="s">
        <v>346</v>
      </c>
      <c r="G207" s="256"/>
      <c r="H207" s="256" t="s">
        <v>347</v>
      </c>
      <c r="I207" s="256"/>
      <c r="J207" s="256"/>
      <c r="K207" s="299"/>
    </row>
    <row r="208" ht="15" customHeight="1">
      <c r="B208" s="278"/>
      <c r="C208" s="256"/>
      <c r="D208" s="256"/>
      <c r="E208" s="256"/>
      <c r="F208" s="277" t="s">
        <v>344</v>
      </c>
      <c r="G208" s="256"/>
      <c r="H208" s="256" t="s">
        <v>510</v>
      </c>
      <c r="I208" s="256"/>
      <c r="J208" s="256"/>
      <c r="K208" s="299"/>
    </row>
    <row r="209" ht="15" customHeight="1">
      <c r="B209" s="316"/>
      <c r="C209" s="284"/>
      <c r="D209" s="284"/>
      <c r="E209" s="284"/>
      <c r="F209" s="277" t="s">
        <v>348</v>
      </c>
      <c r="G209" s="262"/>
      <c r="H209" s="303" t="s">
        <v>349</v>
      </c>
      <c r="I209" s="303"/>
      <c r="J209" s="303"/>
      <c r="K209" s="317"/>
    </row>
    <row r="210" ht="15" customHeight="1">
      <c r="B210" s="316"/>
      <c r="C210" s="284"/>
      <c r="D210" s="284"/>
      <c r="E210" s="284"/>
      <c r="F210" s="277" t="s">
        <v>350</v>
      </c>
      <c r="G210" s="262"/>
      <c r="H210" s="303" t="s">
        <v>511</v>
      </c>
      <c r="I210" s="303"/>
      <c r="J210" s="303"/>
      <c r="K210" s="317"/>
    </row>
    <row r="211" ht="15" customHeight="1">
      <c r="B211" s="316"/>
      <c r="C211" s="284"/>
      <c r="D211" s="284"/>
      <c r="E211" s="284"/>
      <c r="F211" s="318"/>
      <c r="G211" s="262"/>
      <c r="H211" s="319"/>
      <c r="I211" s="319"/>
      <c r="J211" s="319"/>
      <c r="K211" s="317"/>
    </row>
    <row r="212" ht="15" customHeight="1">
      <c r="B212" s="316"/>
      <c r="C212" s="256" t="s">
        <v>473</v>
      </c>
      <c r="D212" s="284"/>
      <c r="E212" s="284"/>
      <c r="F212" s="277">
        <v>1</v>
      </c>
      <c r="G212" s="262"/>
      <c r="H212" s="303" t="s">
        <v>512</v>
      </c>
      <c r="I212" s="303"/>
      <c r="J212" s="303"/>
      <c r="K212" s="317"/>
    </row>
    <row r="213" ht="15" customHeight="1">
      <c r="B213" s="316"/>
      <c r="C213" s="284"/>
      <c r="D213" s="284"/>
      <c r="E213" s="284"/>
      <c r="F213" s="277">
        <v>2</v>
      </c>
      <c r="G213" s="262"/>
      <c r="H213" s="303" t="s">
        <v>513</v>
      </c>
      <c r="I213" s="303"/>
      <c r="J213" s="303"/>
      <c r="K213" s="317"/>
    </row>
    <row r="214" ht="15" customHeight="1">
      <c r="B214" s="316"/>
      <c r="C214" s="284"/>
      <c r="D214" s="284"/>
      <c r="E214" s="284"/>
      <c r="F214" s="277">
        <v>3</v>
      </c>
      <c r="G214" s="262"/>
      <c r="H214" s="303" t="s">
        <v>514</v>
      </c>
      <c r="I214" s="303"/>
      <c r="J214" s="303"/>
      <c r="K214" s="317"/>
    </row>
    <row r="215" ht="15" customHeight="1">
      <c r="B215" s="316"/>
      <c r="C215" s="284"/>
      <c r="D215" s="284"/>
      <c r="E215" s="284"/>
      <c r="F215" s="277">
        <v>4</v>
      </c>
      <c r="G215" s="262"/>
      <c r="H215" s="303" t="s">
        <v>515</v>
      </c>
      <c r="I215" s="303"/>
      <c r="J215" s="303"/>
      <c r="K215" s="317"/>
    </row>
    <row r="216" ht="12.75" customHeight="1">
      <c r="B216" s="320"/>
      <c r="C216" s="321"/>
      <c r="D216" s="321"/>
      <c r="E216" s="321"/>
      <c r="F216" s="321"/>
      <c r="G216" s="321"/>
      <c r="H216" s="321"/>
      <c r="I216" s="321"/>
      <c r="J216" s="321"/>
      <c r="K216" s="32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Šprincl</dc:creator>
  <cp:lastModifiedBy>David Šprincl</cp:lastModifiedBy>
  <dcterms:created xsi:type="dcterms:W3CDTF">2018-10-03T15:53:02Z</dcterms:created>
  <dcterms:modified xsi:type="dcterms:W3CDTF">2018-10-03T15:53:07Z</dcterms:modified>
</cp:coreProperties>
</file>